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2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<sst xmlns="http://schemas.openxmlformats.org/spreadsheetml/2006/main" count="321" uniqueCount="124">
  <si>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</si>
  <si>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</si>
  <si>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</si>
  <si>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</si>
  <si>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</si>
  <si>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</si>
  <si>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</si>
  <si>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</si>
  <si>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</si>
  <si>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</si>
  <si>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</si>
  <si>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</si>
  <si>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</si>
  <si>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</si>
  <si>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Нижняя Линия</t>
  </si>
  <si>
    <t>01.09.2013 г.</t>
  </si>
  <si>
    <t xml:space="preserve">Ремонт жилья </t>
  </si>
  <si>
    <t>Узлы учета повышающий коэф.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</si>
  <si>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</si>
  <si>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</si>
  <si>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</si>
  <si>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</si>
  <si>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</si>
  <si>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</si>
  <si>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</si>
  <si>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</si>
  <si>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</si>
  <si>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</si>
  <si>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</si>
  <si>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</si>
  <si>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</si>
  <si>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</si>
  <si>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</si>
  <si>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</si>
  <si>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Антенна</t>
  </si>
  <si>
    <t>Установка УУТЭ</t>
  </si>
  <si>
    <t>ХВ снабжение (СОИД)</t>
  </si>
  <si>
    <t>Эл.снабжение (СОИД)</t>
  </si>
  <si>
    <t>Содержание газовых сетей</t>
  </si>
  <si>
    <t>ТБО</t>
  </si>
  <si>
    <t>Уборка придомовой территории</t>
  </si>
  <si>
    <t>Управление МКД</t>
  </si>
  <si>
    <t>Уборка лестничных клетей</t>
  </si>
  <si>
    <t>Февраль 2017 г</t>
  </si>
  <si>
    <t>№</t>
  </si>
  <si>
    <t>вид работ</t>
  </si>
  <si>
    <t>адрес</t>
  </si>
  <si>
    <t>место проведения работ</t>
  </si>
  <si>
    <t>сумма</t>
  </si>
  <si>
    <t>ремонт этажного щита</t>
  </si>
  <si>
    <t>Н.Линия 25</t>
  </si>
  <si>
    <t>Под 2 эт 5</t>
  </si>
  <si>
    <t>Апрель 2017</t>
  </si>
  <si>
    <t>ремонт подъезда 5-ти этажного</t>
  </si>
  <si>
    <t>н.Линия 25</t>
  </si>
  <si>
    <t>2-й подъезд</t>
  </si>
  <si>
    <t>Май 2017</t>
  </si>
  <si>
    <t>смена трубопровода ф 32 мм</t>
  </si>
  <si>
    <t>кв.64,68,72,80 ХВС п-п</t>
  </si>
  <si>
    <t>смена трубопровода ф 32,20 мм</t>
  </si>
  <si>
    <t>кв.76,72,68,64,80 ГВС п/п</t>
  </si>
  <si>
    <t>Июнь 2017 г</t>
  </si>
  <si>
    <t>смена светильников в подъездах</t>
  </si>
  <si>
    <t>Июль 2017 г</t>
  </si>
  <si>
    <t>смена трубопровода ф 50 мм</t>
  </si>
  <si>
    <t>Ноябрь 2017 г</t>
  </si>
  <si>
    <t xml:space="preserve">смена задвижки ф 50 мм </t>
  </si>
  <si>
    <t>ремонт тепообменника</t>
  </si>
  <si>
    <t>Декабрь 2017 г</t>
  </si>
  <si>
    <t>кв. 45-48 ГВС и ХВС п/п</t>
  </si>
  <si>
    <t>ВСЕГО</t>
  </si>
  <si>
    <t>Январь 2017 г</t>
  </si>
  <si>
    <t xml:space="preserve">ревизия индивидуальных электросчетчиков </t>
  </si>
  <si>
    <t>ревизия теплообменника</t>
  </si>
  <si>
    <t>подвал</t>
  </si>
  <si>
    <t>т/о общедомового прибора учета электроэнергии</t>
  </si>
  <si>
    <t>т/о УУТЭ ЦО</t>
  </si>
  <si>
    <t>устройство колпаков над вентканалами</t>
  </si>
  <si>
    <t>обход и осмотр подвала и инженерных коммуникаций</t>
  </si>
  <si>
    <t>Март 2017</t>
  </si>
  <si>
    <t xml:space="preserve">устранение непрогрева системы ЦО </t>
  </si>
  <si>
    <t>кв. 28,31,34,37, 40,26,29,32,35,38 (подвал)</t>
  </si>
  <si>
    <t>слив воды из системы</t>
  </si>
  <si>
    <t>закрытие отопительного периода</t>
  </si>
  <si>
    <t>установка антимагнитной пломбы</t>
  </si>
  <si>
    <t>благоустройство придомовой территории (окраска деревьев и бордюров)</t>
  </si>
  <si>
    <t xml:space="preserve">дезинсекция </t>
  </si>
  <si>
    <t>ремонт э/освещения в подъезде и над подъездом</t>
  </si>
  <si>
    <t>Под 2,3,6</t>
  </si>
  <si>
    <t>смена трубопровода ГВС</t>
  </si>
  <si>
    <t>кв. 17,78</t>
  </si>
  <si>
    <t>смена трубопровода ХВС</t>
  </si>
  <si>
    <t>,</t>
  </si>
  <si>
    <t>гидравлические испытания внутридомовой системы ЦО</t>
  </si>
  <si>
    <t>гидравлические испытания теплообменника</t>
  </si>
  <si>
    <t>замена коренного крана</t>
  </si>
  <si>
    <t>Планово-предупредительный ремонт ВРУ</t>
  </si>
  <si>
    <t>Август 2017 г</t>
  </si>
  <si>
    <t>ремонт э/освещения в подъезде (смена ламп светодиодных)</t>
  </si>
  <si>
    <t>2-й подъезд, 5-й этаж</t>
  </si>
  <si>
    <t>ремонт ЩЭ (смена автомата, установка замка)</t>
  </si>
  <si>
    <t>кв. 68, 24, 44</t>
  </si>
  <si>
    <t>осмотр вентиляционных каналов</t>
  </si>
  <si>
    <t>кв. 1,2,6,11,12,16,17,14,20,21,22,23,24,29,30,31,32,40,41,42,44,46,47,51,53,55,57,61,63,64,66,69,72,73,74,76,80</t>
  </si>
  <si>
    <t>дезинсекция подвальных помещений</t>
  </si>
  <si>
    <t>Сентябрь 2017 г</t>
  </si>
  <si>
    <t>промывка системы ЦО</t>
  </si>
  <si>
    <t>Планово-предупредительный ремонт ЩЭ и ВРУ</t>
  </si>
  <si>
    <t>Октябрь 2017 г</t>
  </si>
  <si>
    <t>закрытие щитов этажных (установка навесных замков)</t>
  </si>
  <si>
    <t>кв. 35</t>
  </si>
  <si>
    <t>ремонт поручней</t>
  </si>
  <si>
    <t>1- й подъезд (кв. 80)</t>
  </si>
  <si>
    <t>ликвидация воздушных пробок в стояках</t>
  </si>
  <si>
    <t>кв. 2,5,8,11,14</t>
  </si>
  <si>
    <t>кв. 78,71,70,67,65,59,50,8,9,33,35,38</t>
  </si>
  <si>
    <t>замена крана водоразборного ф 15 мм</t>
  </si>
  <si>
    <t>кв. 42 ЦО</t>
  </si>
  <si>
    <t>снятие за июль 2017 г.</t>
  </si>
  <si>
    <t xml:space="preserve">смена ламп светодиодных в подъезде </t>
  </si>
  <si>
    <t>кв. 7,15,18,26,27,28,36,39,43,45,48,49,54,56,58,62,68,77,79</t>
  </si>
  <si>
    <t>установка крана ф 15 мм</t>
  </si>
  <si>
    <t>ремонт элетроснабжения (смена автоматов в ЩЭ)</t>
  </si>
  <si>
    <t>кв. 78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</si>
</sst>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6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3" fillId="0" borderId="1" xfId="0" applyNumberFormat="1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/>
    </xf>
    <xf numFmtId="166" fontId="1" fillId="0" borderId="0" xfId="0" applyNumberFormat="1" applyFont="1" applyFill="1" applyAlignment="1">
      <alignment/>
    </xf>
    <xf numFmtId="164" fontId="1" fillId="0" borderId="1" xfId="0" applyFont="1" applyFill="1" applyBorder="1" applyAlignment="1">
      <alignment horizontal="justify"/>
    </xf>
    <xf numFmtId="164" fontId="1" fillId="0" borderId="0" xfId="0" applyFont="1" applyFill="1" applyAlignment="1">
      <alignment horizontal="center"/>
    </xf>
    <xf numFmtId="164" fontId="0" fillId="0" borderId="0" xfId="0" applyAlignment="1">
      <alignment wrapText="1"/>
    </xf>
    <xf numFmtId="164" fontId="2" fillId="0" borderId="0" xfId="0" applyFont="1" applyFill="1" applyAlignment="1">
      <alignment wrapText="1"/>
    </xf>
    <xf numFmtId="166" fontId="3" fillId="0" borderId="1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Alignment="1">
      <alignment wrapText="1"/>
    </xf>
    <xf numFmtId="164" fontId="1" fillId="0" borderId="1" xfId="0" applyFont="1" applyFill="1" applyBorder="1" applyAlignment="1">
      <alignment horizontal="justify" wrapText="1"/>
    </xf>
    <xf numFmtId="164" fontId="1" fillId="0" borderId="0" xfId="0" applyFont="1" applyFill="1" applyAlignment="1">
      <alignment horizontal="center" wrapText="1"/>
    </xf>
    <xf numFmtId="164" fontId="3" fillId="0" borderId="1" xfId="0" applyNumberFormat="1" applyFont="1" applyFill="1" applyBorder="1" applyAlignment="1">
      <alignment horizontal="justify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 wrapText="1"/>
    </xf>
    <xf numFmtId="164" fontId="5" fillId="2" borderId="1" xfId="0" applyFont="1" applyFill="1" applyBorder="1" applyAlignment="1">
      <alignment horizontal="center" wrapText="1"/>
    </xf>
    <xf numFmtId="164" fontId="5" fillId="2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012">
          <cell r="E2012">
            <v>39976.43</v>
          </cell>
          <cell r="F2012">
            <v>205683.96</v>
          </cell>
          <cell r="G2012">
            <v>272417.51999999996</v>
          </cell>
          <cell r="H2012">
            <v>270996.92</v>
          </cell>
          <cell r="I2012">
            <v>153816.03999999998</v>
          </cell>
          <cell r="J2012">
            <v>322864.84</v>
          </cell>
          <cell r="K2012">
            <v>41397.02999999997</v>
          </cell>
        </row>
        <row r="2013">
          <cell r="E2013">
            <v>0</v>
          </cell>
          <cell r="F2013">
            <v>13594.08</v>
          </cell>
          <cell r="G2013">
            <v>0</v>
          </cell>
          <cell r="H2013">
            <v>0</v>
          </cell>
          <cell r="I2013">
            <v>0</v>
          </cell>
          <cell r="J2013">
            <v>13594.08</v>
          </cell>
          <cell r="K2013">
            <v>0</v>
          </cell>
        </row>
        <row r="2014">
          <cell r="E2014">
            <v>0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</row>
        <row r="2015">
          <cell r="E2015">
            <v>0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</row>
        <row r="2016">
          <cell r="E2016">
            <v>0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</row>
        <row r="2017">
          <cell r="E2017">
            <v>0</v>
          </cell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</row>
        <row r="2019">
          <cell r="E2019">
            <v>15867.32</v>
          </cell>
          <cell r="F2019">
            <v>-219706.1</v>
          </cell>
          <cell r="G2019">
            <v>84358.19000000002</v>
          </cell>
          <cell r="H2019">
            <v>84052.42</v>
          </cell>
          <cell r="I2019">
            <v>162338.82999999996</v>
          </cell>
          <cell r="J2019">
            <v>-297992.50999999995</v>
          </cell>
          <cell r="K2019">
            <v>16173.090000000011</v>
          </cell>
        </row>
        <row r="2020">
          <cell r="E2020">
            <v>12655.31</v>
          </cell>
          <cell r="F2020">
            <v>-12655.31</v>
          </cell>
          <cell r="G2020">
            <v>91143.28000000003</v>
          </cell>
          <cell r="H2020">
            <v>90812.93000000002</v>
          </cell>
          <cell r="I2020">
            <v>91143.28000000003</v>
          </cell>
          <cell r="J2020">
            <v>-12985.660000000003</v>
          </cell>
          <cell r="K2020">
            <v>12985.660000000003</v>
          </cell>
        </row>
        <row r="2021">
          <cell r="E2021">
            <v>2974.95</v>
          </cell>
          <cell r="F2021">
            <v>16084.12</v>
          </cell>
          <cell r="G2021">
            <v>30381.12000000001</v>
          </cell>
          <cell r="H2021">
            <v>30270.949999999997</v>
          </cell>
          <cell r="I2021">
            <v>14677.41</v>
          </cell>
          <cell r="J2021">
            <v>31677.66</v>
          </cell>
          <cell r="K2021">
            <v>3085.12000000001</v>
          </cell>
        </row>
        <row r="2022">
          <cell r="E2022">
            <v>2358.18</v>
          </cell>
          <cell r="F2022">
            <v>24128.22</v>
          </cell>
          <cell r="G2022">
            <v>26836.659999999996</v>
          </cell>
          <cell r="H2022">
            <v>26739.35</v>
          </cell>
          <cell r="I2022">
            <v>23871.240000000005</v>
          </cell>
          <cell r="J2022">
            <v>26996.329999999994</v>
          </cell>
          <cell r="K2022">
            <v>2455.489999999998</v>
          </cell>
        </row>
        <row r="2023">
          <cell r="E2023">
            <v>894.06</v>
          </cell>
          <cell r="F2023">
            <v>-26426.18</v>
          </cell>
          <cell r="G2023">
            <v>5367.359999999998</v>
          </cell>
          <cell r="H2023">
            <v>5347.88</v>
          </cell>
          <cell r="I2023">
            <v>10368</v>
          </cell>
          <cell r="J2023">
            <v>-31446.3</v>
          </cell>
          <cell r="K2023">
            <v>913.5399999999981</v>
          </cell>
        </row>
        <row r="2024">
          <cell r="E2024">
            <v>25.27</v>
          </cell>
          <cell r="F2024">
            <v>481.09</v>
          </cell>
          <cell r="G2024">
            <v>151.92</v>
          </cell>
          <cell r="H2024">
            <v>151.37</v>
          </cell>
          <cell r="I2024">
            <v>0</v>
          </cell>
          <cell r="J2024">
            <v>632.46</v>
          </cell>
          <cell r="K2024">
            <v>25.819999999999993</v>
          </cell>
        </row>
        <row r="2025">
          <cell r="E2025">
            <v>6404.57</v>
          </cell>
          <cell r="F2025">
            <v>-6404.57</v>
          </cell>
          <cell r="G2025">
            <v>48103.420000000006</v>
          </cell>
          <cell r="H2025">
            <v>47929.04</v>
          </cell>
          <cell r="I2025">
            <v>48103.420000000006</v>
          </cell>
          <cell r="J2025">
            <v>-6578.950000000004</v>
          </cell>
          <cell r="K2025">
            <v>6578.950000000004</v>
          </cell>
        </row>
        <row r="2026">
          <cell r="E2026">
            <v>3120.18</v>
          </cell>
          <cell r="F2026">
            <v>-50971.16</v>
          </cell>
          <cell r="G2026">
            <v>18735</v>
          </cell>
          <cell r="H2026">
            <v>18667.09</v>
          </cell>
          <cell r="I2026">
            <v>37201.313180000005</v>
          </cell>
          <cell r="J2026">
            <v>-69505.38318</v>
          </cell>
          <cell r="K2026">
            <v>3188.09</v>
          </cell>
        </row>
        <row r="2027">
          <cell r="E2027">
            <v>801.18</v>
          </cell>
          <cell r="F2027">
            <v>-27019.99</v>
          </cell>
          <cell r="G2027">
            <v>4810.33</v>
          </cell>
          <cell r="H2027">
            <v>4792.91</v>
          </cell>
          <cell r="I2027">
            <v>0</v>
          </cell>
          <cell r="J2027">
            <v>-22227.08</v>
          </cell>
          <cell r="K2027">
            <v>818.6000000000004</v>
          </cell>
        </row>
        <row r="2029">
          <cell r="E2029">
            <v>7503.54</v>
          </cell>
          <cell r="F2029">
            <v>-7503.54</v>
          </cell>
          <cell r="G2029">
            <v>50635.19999999999</v>
          </cell>
          <cell r="H2029">
            <v>50348.590000000004</v>
          </cell>
          <cell r="I2029">
            <v>50635.19999999999</v>
          </cell>
          <cell r="J2029">
            <v>-7790.149999999987</v>
          </cell>
          <cell r="K2029">
            <v>7790.149999999987</v>
          </cell>
        </row>
        <row r="2030">
          <cell r="E2030">
            <v>165.97</v>
          </cell>
          <cell r="F2030">
            <v>618.71</v>
          </cell>
          <cell r="G2030">
            <v>1327.92</v>
          </cell>
          <cell r="H2030">
            <v>1243.75</v>
          </cell>
          <cell r="I2030">
            <v>1327.92</v>
          </cell>
          <cell r="J2030">
            <v>534.54</v>
          </cell>
          <cell r="K2030">
            <v>250.1400000000001</v>
          </cell>
        </row>
        <row r="2031">
          <cell r="E2031">
            <v>5403.09</v>
          </cell>
          <cell r="F2031">
            <v>96059.31</v>
          </cell>
          <cell r="G2031">
            <v>0</v>
          </cell>
          <cell r="H2031">
            <v>0</v>
          </cell>
          <cell r="I2031">
            <v>0</v>
          </cell>
          <cell r="J2031">
            <v>96059.31</v>
          </cell>
          <cell r="K2031">
            <v>5403.09</v>
          </cell>
        </row>
        <row r="2032">
          <cell r="E2032">
            <v>0</v>
          </cell>
          <cell r="F2032">
            <v>0</v>
          </cell>
          <cell r="G2032">
            <v>15079.4</v>
          </cell>
          <cell r="H2032">
            <v>14386.36</v>
          </cell>
          <cell r="I2032">
            <v>15079.4</v>
          </cell>
          <cell r="J2032">
            <v>-693.039999999999</v>
          </cell>
          <cell r="K2032">
            <v>693.039999999999</v>
          </cell>
        </row>
        <row r="2033">
          <cell r="E2033">
            <v>0</v>
          </cell>
          <cell r="F2033">
            <v>0</v>
          </cell>
          <cell r="G2033">
            <v>64770.5</v>
          </cell>
          <cell r="H2033">
            <v>58765.78</v>
          </cell>
          <cell r="I2033">
            <v>64770.5</v>
          </cell>
          <cell r="J2033">
            <v>-6004.720000000001</v>
          </cell>
          <cell r="K2033">
            <v>6004.720000000001</v>
          </cell>
        </row>
        <row r="2034">
          <cell r="E2034">
            <v>715.07</v>
          </cell>
          <cell r="F2034">
            <v>-715.07</v>
          </cell>
          <cell r="G2034">
            <v>8608.680000000002</v>
          </cell>
          <cell r="H2034">
            <v>8523.900000000001</v>
          </cell>
          <cell r="I2034">
            <v>8608.680000000002</v>
          </cell>
          <cell r="J2034">
            <v>-799.8500000000004</v>
          </cell>
          <cell r="K2034">
            <v>799.8500000000004</v>
          </cell>
        </row>
        <row r="2035">
          <cell r="E2035">
            <v>14412.71</v>
          </cell>
          <cell r="F2035">
            <v>-14412.71</v>
          </cell>
          <cell r="G2035">
            <v>95194.31999999999</v>
          </cell>
          <cell r="H2035">
            <v>94766.8</v>
          </cell>
          <cell r="I2035">
            <v>95194.31999999999</v>
          </cell>
          <cell r="J2035">
            <v>-14840.229999999996</v>
          </cell>
          <cell r="K2035">
            <v>14840.229999999996</v>
          </cell>
        </row>
        <row r="2036">
          <cell r="E2036">
            <v>19220.83</v>
          </cell>
          <cell r="F2036">
            <v>-19220.83</v>
          </cell>
          <cell r="G2036">
            <v>126588</v>
          </cell>
          <cell r="H2036">
            <v>126088.68999999999</v>
          </cell>
          <cell r="I2036">
            <v>126588</v>
          </cell>
          <cell r="J2036">
            <v>-19720.140000000014</v>
          </cell>
          <cell r="K2036">
            <v>19720.14000000003</v>
          </cell>
        </row>
        <row r="2037">
          <cell r="E2037">
            <v>16599.59</v>
          </cell>
          <cell r="F2037">
            <v>-16599.59</v>
          </cell>
          <cell r="G2037">
            <v>111397.43999999999</v>
          </cell>
          <cell r="H2037">
            <v>110932.67000000001</v>
          </cell>
          <cell r="I2037">
            <v>111397.43999999999</v>
          </cell>
          <cell r="J2037">
            <v>-17064.35999999997</v>
          </cell>
          <cell r="K2037">
            <v>17064.35999999997</v>
          </cell>
        </row>
        <row r="2038">
          <cell r="E2038">
            <v>6951.51</v>
          </cell>
          <cell r="F2038">
            <v>-6951.51</v>
          </cell>
          <cell r="G2038">
            <v>49622.64000000001</v>
          </cell>
          <cell r="H2038">
            <v>49338.87</v>
          </cell>
          <cell r="I2038">
            <v>49622.64000000001</v>
          </cell>
          <cell r="J2038">
            <v>-7235.280000000006</v>
          </cell>
          <cell r="K2038">
            <v>7235.280000000006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80" zoomScaleNormal="80" workbookViewId="0" topLeftCell="A1">
      <selection activeCell="F38" sqref="F38"/>
    </sheetView>
  </sheetViews>
  <sheetFormatPr defaultColWidth="12.57421875" defaultRowHeight="12.75"/>
  <cols>
    <col min="1" max="1" width="9.421875" style="0" customWidth="1"/>
    <col min="2" max="2" width="23.28125" style="0" customWidth="1"/>
    <col min="3" max="3" width="11.57421875" style="0" customWidth="1"/>
    <col min="4" max="4" width="0" style="0" hidden="1" customWidth="1"/>
    <col min="5" max="5" width="17.8515625" style="0" customWidth="1"/>
    <col min="6" max="6" width="16.8515625" style="0" customWidth="1"/>
    <col min="7" max="7" width="18.28125" style="0" customWidth="1"/>
    <col min="8" max="8" width="13.00390625" style="0" customWidth="1"/>
    <col min="9" max="9" width="20.421875" style="0" customWidth="1"/>
    <col min="10" max="10" width="21.421875" style="0" customWidth="1"/>
    <col min="11" max="11" width="17.57421875" style="0" customWidth="1"/>
    <col min="12" max="12" width="16.2812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34.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>
        <v>3</v>
      </c>
      <c r="B5" s="5" t="s">
        <v>14</v>
      </c>
      <c r="C5" s="5">
        <v>25</v>
      </c>
      <c r="D5" s="3"/>
      <c r="E5" s="3"/>
      <c r="F5" s="3"/>
      <c r="G5" s="3"/>
      <c r="H5" s="3"/>
      <c r="I5" s="3"/>
      <c r="J5" s="3"/>
      <c r="K5" s="3"/>
      <c r="L5" s="5" t="s">
        <v>15</v>
      </c>
    </row>
    <row r="6" spans="1:12" s="2" customFormat="1" ht="12.75" hidden="1">
      <c r="A6" s="3">
        <v>1</v>
      </c>
      <c r="B6" s="3"/>
      <c r="C6" s="3"/>
      <c r="D6" s="3" t="s">
        <v>16</v>
      </c>
      <c r="E6" s="4">
        <f>'[1]Лицевые счета домов свод'!E2012</f>
        <v>39976.43</v>
      </c>
      <c r="F6" s="4">
        <f>'[1]Лицевые счета домов свод'!F2012</f>
        <v>205683.96</v>
      </c>
      <c r="G6" s="4">
        <f>'[1]Лицевые счета домов свод'!G2012</f>
        <v>272417.51999999996</v>
      </c>
      <c r="H6" s="4">
        <f>'[1]Лицевые счета домов свод'!H2012</f>
        <v>270996.92</v>
      </c>
      <c r="I6" s="4">
        <f>'[1]Лицевые счета домов свод'!I2012</f>
        <v>153816.03999999998</v>
      </c>
      <c r="J6" s="4">
        <f>'[1]Лицевые счета домов свод'!J2012</f>
        <v>322864.84</v>
      </c>
      <c r="K6" s="4">
        <f>'[1]Лицевые счета домов свод'!K2012</f>
        <v>41397.02999999997</v>
      </c>
      <c r="L6" s="3"/>
    </row>
    <row r="7" spans="1:12" s="2" customFormat="1" ht="12.75" hidden="1">
      <c r="A7" s="3"/>
      <c r="B7" s="3"/>
      <c r="C7" s="3"/>
      <c r="D7" s="3" t="s">
        <v>17</v>
      </c>
      <c r="E7" s="4">
        <f>'[1]Лицевые счета домов свод'!E2013</f>
        <v>0</v>
      </c>
      <c r="F7" s="4">
        <f>'[1]Лицевые счета домов свод'!F2013</f>
        <v>13594.08</v>
      </c>
      <c r="G7" s="4">
        <f>'[1]Лицевые счета домов свод'!G2013</f>
        <v>0</v>
      </c>
      <c r="H7" s="4">
        <f>'[1]Лицевые счета домов свод'!H2013</f>
        <v>0</v>
      </c>
      <c r="I7" s="4">
        <f>'[1]Лицевые счета домов свод'!I2013</f>
        <v>0</v>
      </c>
      <c r="J7" s="4">
        <f>'[1]Лицевые счета домов свод'!J2013</f>
        <v>13594.08</v>
      </c>
      <c r="K7" s="4">
        <f>'[1]Лицевые счета домов свод'!K2013</f>
        <v>0</v>
      </c>
      <c r="L7" s="3"/>
    </row>
    <row r="8" spans="1:12" s="2" customFormat="1" ht="12.75" hidden="1">
      <c r="A8" s="3"/>
      <c r="B8" s="3"/>
      <c r="C8" s="3"/>
      <c r="D8" s="3" t="s">
        <v>18</v>
      </c>
      <c r="E8" s="4">
        <f>'[1]Лицевые счета домов свод'!E2014</f>
        <v>0</v>
      </c>
      <c r="F8" s="4">
        <f>'[1]Лицевые счета домов свод'!F2014</f>
        <v>0</v>
      </c>
      <c r="G8" s="4">
        <f>'[1]Лицевые счета домов свод'!G2014</f>
        <v>0</v>
      </c>
      <c r="H8" s="4">
        <f>'[1]Лицевые счета домов свод'!H2014</f>
        <v>0</v>
      </c>
      <c r="I8" s="4">
        <f>'[1]Лицевые счета домов свод'!I2014</f>
        <v>0</v>
      </c>
      <c r="J8" s="4">
        <f>'[1]Лицевые счета домов свод'!J2014</f>
        <v>0</v>
      </c>
      <c r="K8" s="4">
        <f>'[1]Лицевые счета домов свод'!K2014</f>
        <v>0</v>
      </c>
      <c r="L8" s="3"/>
    </row>
    <row r="9" spans="1:12" s="2" customFormat="1" ht="12.75" hidden="1">
      <c r="A9" s="3"/>
      <c r="B9" s="3"/>
      <c r="C9" s="3"/>
      <c r="D9" s="3" t="s">
        <v>19</v>
      </c>
      <c r="E9" s="4">
        <f>'[1]Лицевые счета домов свод'!E2015</f>
        <v>0</v>
      </c>
      <c r="F9" s="4">
        <f>'[1]Лицевые счета домов свод'!F2015</f>
        <v>0</v>
      </c>
      <c r="G9" s="4">
        <f>'[1]Лицевые счета домов свод'!G2015</f>
        <v>0</v>
      </c>
      <c r="H9" s="4">
        <f>'[1]Лицевые счета домов свод'!H2015</f>
        <v>0</v>
      </c>
      <c r="I9" s="4">
        <f>'[1]Лицевые счета домов свод'!I2015</f>
        <v>0</v>
      </c>
      <c r="J9" s="4">
        <f>'[1]Лицевые счета домов свод'!J2015</f>
        <v>0</v>
      </c>
      <c r="K9" s="4">
        <f>'[1]Лицевые счета домов свод'!K2015</f>
        <v>0</v>
      </c>
      <c r="L9" s="3"/>
    </row>
    <row r="10" spans="1:12" s="2" customFormat="1" ht="12.75" hidden="1">
      <c r="A10" s="3"/>
      <c r="B10" s="3"/>
      <c r="C10" s="3"/>
      <c r="D10" s="3" t="s">
        <v>20</v>
      </c>
      <c r="E10" s="4">
        <f>'[1]Лицевые счета домов свод'!E2016</f>
        <v>0</v>
      </c>
      <c r="F10" s="4">
        <f>'[1]Лицевые счета домов свод'!F2016</f>
        <v>0</v>
      </c>
      <c r="G10" s="4">
        <f>'[1]Лицевые счета домов свод'!G2016</f>
        <v>0</v>
      </c>
      <c r="H10" s="4">
        <f>'[1]Лицевые счета домов свод'!H2016</f>
        <v>0</v>
      </c>
      <c r="I10" s="4">
        <f>'[1]Лицевые счета домов свод'!I2016</f>
        <v>0</v>
      </c>
      <c r="J10" s="4">
        <f>'[1]Лицевые счета домов свод'!J2016</f>
        <v>0</v>
      </c>
      <c r="K10" s="4">
        <f>'[1]Лицевые счета домов свод'!K2016</f>
        <v>0</v>
      </c>
      <c r="L10" s="3"/>
    </row>
    <row r="11" spans="1:12" s="2" customFormat="1" ht="12.75" hidden="1">
      <c r="A11" s="3"/>
      <c r="B11" s="3"/>
      <c r="C11" s="3"/>
      <c r="D11" s="3" t="s">
        <v>21</v>
      </c>
      <c r="E11" s="4">
        <f>'[1]Лицевые счета домов свод'!E2017</f>
        <v>0</v>
      </c>
      <c r="F11" s="4">
        <f>'[1]Лицевые счета домов свод'!F2017</f>
        <v>0</v>
      </c>
      <c r="G11" s="4">
        <f>'[1]Лицевые счета домов свод'!G2017</f>
        <v>0</v>
      </c>
      <c r="H11" s="4">
        <f>'[1]Лицевые счета домов свод'!H2017</f>
        <v>0</v>
      </c>
      <c r="I11" s="4">
        <f>'[1]Лицевые счета домов свод'!I2017</f>
        <v>0</v>
      </c>
      <c r="J11" s="4">
        <f>'[1]Лицевые счета домов свод'!J2017</f>
        <v>0</v>
      </c>
      <c r="K11" s="4">
        <f>'[1]Лицевые счета домов свод'!K2017</f>
        <v>0</v>
      </c>
      <c r="L11" s="3"/>
    </row>
    <row r="12" spans="1:12" s="2" customFormat="1" ht="12.75" hidden="1">
      <c r="A12" s="3"/>
      <c r="B12" s="3"/>
      <c r="C12" s="3"/>
      <c r="D12" s="4" t="s">
        <v>22</v>
      </c>
      <c r="E12" s="4">
        <f>SUM(E6:E11)</f>
        <v>39976.43</v>
      </c>
      <c r="F12" s="4">
        <f>SUM(F6:F11)</f>
        <v>219278.03999999998</v>
      </c>
      <c r="G12" s="4">
        <f>SUM(G6:G11)</f>
        <v>272417.51999999996</v>
      </c>
      <c r="H12" s="4">
        <f>SUM(H6:H11)</f>
        <v>270996.92</v>
      </c>
      <c r="I12" s="4">
        <f>SUM(I6:I11)</f>
        <v>153816.03999999998</v>
      </c>
      <c r="J12" s="7">
        <f>SUM(J6:J11)</f>
        <v>336458.92000000004</v>
      </c>
      <c r="K12" s="4">
        <f>SUM(K6:K11)</f>
        <v>41397.02999999997</v>
      </c>
      <c r="L12" s="3"/>
    </row>
    <row r="13" spans="1:12" s="2" customFormat="1" ht="24" customHeight="1" hidden="1">
      <c r="A13" s="3"/>
      <c r="B13" s="3"/>
      <c r="C13" s="3"/>
      <c r="D13" s="8" t="s">
        <v>23</v>
      </c>
      <c r="E13" s="4">
        <f>'[1]Лицевые счета домов свод'!E2019</f>
        <v>15867.32</v>
      </c>
      <c r="F13" s="4">
        <f>'[1]Лицевые счета домов свод'!F2019</f>
        <v>-219706.1</v>
      </c>
      <c r="G13" s="4">
        <f>'[1]Лицевые счета домов свод'!G2019</f>
        <v>84358.19000000002</v>
      </c>
      <c r="H13" s="4">
        <f>'[1]Лицевые счета домов свод'!H2019</f>
        <v>84052.42</v>
      </c>
      <c r="I13" s="4">
        <f>'[1]Лицевые счета домов свод'!I2019</f>
        <v>162338.82999999996</v>
      </c>
      <c r="J13" s="4">
        <f>'[1]Лицевые счета домов свод'!J2019</f>
        <v>-297992.50999999995</v>
      </c>
      <c r="K13" s="4">
        <f>'[1]Лицевые счета домов свод'!K2019</f>
        <v>16173.090000000011</v>
      </c>
      <c r="L13" s="3"/>
    </row>
    <row r="14" spans="1:12" s="2" customFormat="1" ht="30.75" customHeight="1" hidden="1">
      <c r="A14" s="3"/>
      <c r="B14" s="3"/>
      <c r="C14" s="3"/>
      <c r="D14" s="8" t="s">
        <v>24</v>
      </c>
      <c r="E14" s="4">
        <f>'[1]Лицевые счета домов свод'!E2020</f>
        <v>12655.31</v>
      </c>
      <c r="F14" s="4">
        <f>'[1]Лицевые счета домов свод'!F2020</f>
        <v>-12655.31</v>
      </c>
      <c r="G14" s="4">
        <f>'[1]Лицевые счета домов свод'!G2020</f>
        <v>91143.28000000003</v>
      </c>
      <c r="H14" s="4">
        <f>'[1]Лицевые счета домов свод'!H2020</f>
        <v>90812.93000000002</v>
      </c>
      <c r="I14" s="4">
        <f>'[1]Лицевые счета домов свод'!I2020</f>
        <v>91143.28000000003</v>
      </c>
      <c r="J14" s="4">
        <f>'[1]Лицевые счета домов свод'!J2020</f>
        <v>-12985.660000000003</v>
      </c>
      <c r="K14" s="4">
        <f>'[1]Лицевые счета домов свод'!K2020</f>
        <v>12985.660000000003</v>
      </c>
      <c r="L14" s="3"/>
    </row>
    <row r="15" spans="1:12" s="2" customFormat="1" ht="31.5" customHeight="1" hidden="1">
      <c r="A15" s="3"/>
      <c r="B15" s="3"/>
      <c r="C15" s="3"/>
      <c r="D15" s="8" t="s">
        <v>25</v>
      </c>
      <c r="E15" s="4">
        <f>'[1]Лицевые счета домов свод'!E2021</f>
        <v>2974.95</v>
      </c>
      <c r="F15" s="4">
        <f>'[1]Лицевые счета домов свод'!F2021</f>
        <v>16084.12</v>
      </c>
      <c r="G15" s="4">
        <f>'[1]Лицевые счета домов свод'!G2021</f>
        <v>30381.12000000001</v>
      </c>
      <c r="H15" s="4">
        <f>'[1]Лицевые счета домов свод'!H2021</f>
        <v>30270.949999999997</v>
      </c>
      <c r="I15" s="4">
        <f>'[1]Лицевые счета домов свод'!I2021</f>
        <v>14677.41</v>
      </c>
      <c r="J15" s="4">
        <f>'[1]Лицевые счета домов свод'!J2021</f>
        <v>31677.66</v>
      </c>
      <c r="K15" s="4">
        <f>'[1]Лицевые счета домов свод'!K2021</f>
        <v>3085.12000000001</v>
      </c>
      <c r="L15" s="3"/>
    </row>
    <row r="16" spans="1:12" s="2" customFormat="1" ht="31.5" customHeight="1" hidden="1">
      <c r="A16" s="3"/>
      <c r="B16" s="3"/>
      <c r="C16" s="3"/>
      <c r="D16" s="8" t="s">
        <v>26</v>
      </c>
      <c r="E16" s="4">
        <f>'[1]Лицевые счета домов свод'!E2022</f>
        <v>2358.18</v>
      </c>
      <c r="F16" s="4">
        <f>'[1]Лицевые счета домов свод'!F2022</f>
        <v>24128.22</v>
      </c>
      <c r="G16" s="4">
        <f>'[1]Лицевые счета домов свод'!G2022</f>
        <v>26836.659999999996</v>
      </c>
      <c r="H16" s="4">
        <f>'[1]Лицевые счета домов свод'!H2022</f>
        <v>26739.35</v>
      </c>
      <c r="I16" s="4">
        <f>'[1]Лицевые счета домов свод'!I2022</f>
        <v>23871.240000000005</v>
      </c>
      <c r="J16" s="4">
        <f>'[1]Лицевые счета домов свод'!J2022</f>
        <v>26996.329999999994</v>
      </c>
      <c r="K16" s="4">
        <f>'[1]Лицевые счета домов свод'!K2022</f>
        <v>2455.489999999998</v>
      </c>
      <c r="L16" s="3"/>
    </row>
    <row r="17" spans="1:12" s="2" customFormat="1" ht="12.75" hidden="1">
      <c r="A17" s="3"/>
      <c r="B17" s="3"/>
      <c r="C17" s="3"/>
      <c r="D17" s="3" t="s">
        <v>27</v>
      </c>
      <c r="E17" s="4">
        <f>'[1]Лицевые счета домов свод'!E2023</f>
        <v>894.06</v>
      </c>
      <c r="F17" s="4">
        <f>'[1]Лицевые счета домов свод'!F2023</f>
        <v>-26426.18</v>
      </c>
      <c r="G17" s="4">
        <f>'[1]Лицевые счета домов свод'!G2023</f>
        <v>5367.359999999998</v>
      </c>
      <c r="H17" s="4">
        <f>'[1]Лицевые счета домов свод'!H2023</f>
        <v>5347.88</v>
      </c>
      <c r="I17" s="4">
        <f>'[1]Лицевые счета домов свод'!I2023</f>
        <v>10368</v>
      </c>
      <c r="J17" s="4">
        <f>'[1]Лицевые счета домов свод'!J2023</f>
        <v>-31446.3</v>
      </c>
      <c r="K17" s="4">
        <f>'[1]Лицевые счета домов свод'!K2023</f>
        <v>913.5399999999981</v>
      </c>
      <c r="L17" s="3"/>
    </row>
    <row r="18" spans="1:12" s="2" customFormat="1" ht="33.75" customHeight="1" hidden="1">
      <c r="A18" s="3"/>
      <c r="B18" s="3"/>
      <c r="C18" s="3"/>
      <c r="D18" s="8" t="s">
        <v>28</v>
      </c>
      <c r="E18" s="4">
        <f>'[1]Лицевые счета домов свод'!E2024</f>
        <v>25.27</v>
      </c>
      <c r="F18" s="4">
        <f>'[1]Лицевые счета домов свод'!F2024</f>
        <v>481.09</v>
      </c>
      <c r="G18" s="4">
        <f>'[1]Лицевые счета домов свод'!G2024</f>
        <v>151.92</v>
      </c>
      <c r="H18" s="4">
        <f>'[1]Лицевые счета домов свод'!H2024</f>
        <v>151.37</v>
      </c>
      <c r="I18" s="4">
        <f>'[1]Лицевые счета домов свод'!I2024</f>
        <v>0</v>
      </c>
      <c r="J18" s="4">
        <f>'[1]Лицевые счета домов свод'!J2024</f>
        <v>632.46</v>
      </c>
      <c r="K18" s="4">
        <f>'[1]Лицевые счета домов свод'!K2024</f>
        <v>25.819999999999993</v>
      </c>
      <c r="L18" s="3"/>
    </row>
    <row r="19" spans="1:12" s="2" customFormat="1" ht="48" customHeight="1" hidden="1">
      <c r="A19" s="3"/>
      <c r="B19" s="3"/>
      <c r="C19" s="3"/>
      <c r="D19" s="8" t="s">
        <v>29</v>
      </c>
      <c r="E19" s="4">
        <f>'[1]Лицевые счета домов свод'!E2025</f>
        <v>6404.57</v>
      </c>
      <c r="F19" s="4">
        <f>'[1]Лицевые счета домов свод'!F2025</f>
        <v>-6404.57</v>
      </c>
      <c r="G19" s="4">
        <f>'[1]Лицевые счета домов свод'!G2025</f>
        <v>48103.420000000006</v>
      </c>
      <c r="H19" s="4">
        <f>'[1]Лицевые счета домов свод'!H2025</f>
        <v>47929.04</v>
      </c>
      <c r="I19" s="4">
        <f>'[1]Лицевые счета домов свод'!I2025</f>
        <v>48103.420000000006</v>
      </c>
      <c r="J19" s="4">
        <f>'[1]Лицевые счета домов свод'!J2025</f>
        <v>-6578.950000000004</v>
      </c>
      <c r="K19" s="4">
        <f>'[1]Лицевые счета домов свод'!K2025</f>
        <v>6578.950000000004</v>
      </c>
      <c r="L19" s="3"/>
    </row>
    <row r="20" spans="1:12" s="2" customFormat="1" ht="19.5" customHeight="1" hidden="1">
      <c r="A20" s="3"/>
      <c r="B20" s="3"/>
      <c r="C20" s="3"/>
      <c r="D20" s="8" t="s">
        <v>30</v>
      </c>
      <c r="E20" s="4">
        <f>'[1]Лицевые счета домов свод'!E2026</f>
        <v>3120.18</v>
      </c>
      <c r="F20" s="4">
        <f>'[1]Лицевые счета домов свод'!F2026</f>
        <v>-50971.16</v>
      </c>
      <c r="G20" s="4">
        <f>'[1]Лицевые счета домов свод'!G2026</f>
        <v>18735</v>
      </c>
      <c r="H20" s="4">
        <f>'[1]Лицевые счета домов свод'!H2026</f>
        <v>18667.09</v>
      </c>
      <c r="I20" s="4">
        <f>'[1]Лицевые счета домов свод'!I2026</f>
        <v>37201.313180000005</v>
      </c>
      <c r="J20" s="4">
        <f>'[1]Лицевые счета домов свод'!J2026</f>
        <v>-69505.38318</v>
      </c>
      <c r="K20" s="4">
        <f>'[1]Лицевые счета домов свод'!K2026</f>
        <v>3188.09</v>
      </c>
      <c r="L20" s="3"/>
    </row>
    <row r="21" spans="1:12" s="2" customFormat="1" ht="29.25" customHeight="1" hidden="1">
      <c r="A21" s="3"/>
      <c r="B21" s="3"/>
      <c r="C21" s="3"/>
      <c r="D21" s="8" t="s">
        <v>31</v>
      </c>
      <c r="E21" s="4">
        <f>'[1]Лицевые счета домов свод'!E2027</f>
        <v>801.18</v>
      </c>
      <c r="F21" s="4">
        <f>'[1]Лицевые счета домов свод'!F2027</f>
        <v>-27019.99</v>
      </c>
      <c r="G21" s="4">
        <f>'[1]Лицевые счета домов свод'!G2027</f>
        <v>4810.33</v>
      </c>
      <c r="H21" s="4">
        <f>'[1]Лицевые счета домов свод'!H2027</f>
        <v>4792.91</v>
      </c>
      <c r="I21" s="4">
        <f>'[1]Лицевые счета домов свод'!I2027</f>
        <v>0</v>
      </c>
      <c r="J21" s="4">
        <f>'[1]Лицевые счета домов свод'!J2027</f>
        <v>-22227.08</v>
      </c>
      <c r="K21" s="4">
        <f>'[1]Лицевые счета домов свод'!K2027</f>
        <v>818.6000000000004</v>
      </c>
      <c r="L21" s="3"/>
    </row>
    <row r="22" spans="1:12" s="2" customFormat="1" ht="12.75" hidden="1">
      <c r="A22" s="3"/>
      <c r="B22" s="3"/>
      <c r="C22" s="3"/>
      <c r="D22" s="4" t="s">
        <v>32</v>
      </c>
      <c r="E22" s="4">
        <f>SUM(E13:E21)</f>
        <v>45101.020000000004</v>
      </c>
      <c r="F22" s="4">
        <f>SUM(F13:F21)</f>
        <v>-302489.88</v>
      </c>
      <c r="G22" s="4">
        <f>SUM(G13:G21)</f>
        <v>309887.28</v>
      </c>
      <c r="H22" s="4">
        <f>SUM(H13:H21)</f>
        <v>308763.94</v>
      </c>
      <c r="I22" s="7">
        <f>SUM(I13:I21)</f>
        <v>387703.49318</v>
      </c>
      <c r="J22" s="7">
        <f>SUM(J13:J21)</f>
        <v>-381429.43318</v>
      </c>
      <c r="K22" s="4">
        <f>SUM(K13:K21)</f>
        <v>46224.36000000002</v>
      </c>
      <c r="L22" s="3"/>
    </row>
    <row r="23" spans="1:12" s="2" customFormat="1" ht="12.75" hidden="1">
      <c r="A23" s="3"/>
      <c r="B23" s="3"/>
      <c r="C23" s="3"/>
      <c r="D23" s="3" t="s">
        <v>33</v>
      </c>
      <c r="E23" s="4">
        <f>'[1]Лицевые счета домов свод'!E2029</f>
        <v>7503.54</v>
      </c>
      <c r="F23" s="4">
        <f>'[1]Лицевые счета домов свод'!F2029</f>
        <v>-7503.54</v>
      </c>
      <c r="G23" s="4">
        <f>'[1]Лицевые счета домов свод'!G2029</f>
        <v>50635.19999999999</v>
      </c>
      <c r="H23" s="4">
        <f>'[1]Лицевые счета домов свод'!H2029</f>
        <v>50348.590000000004</v>
      </c>
      <c r="I23" s="4">
        <f>'[1]Лицевые счета домов свод'!I2029</f>
        <v>50635.19999999999</v>
      </c>
      <c r="J23" s="4">
        <f>'[1]Лицевые счета домов свод'!J2029</f>
        <v>-7790.149999999987</v>
      </c>
      <c r="K23" s="4">
        <f>'[1]Лицевые счета домов свод'!K2029</f>
        <v>7790.149999999987</v>
      </c>
      <c r="L23" s="3"/>
    </row>
    <row r="24" spans="1:12" s="2" customFormat="1" ht="12.75" hidden="1">
      <c r="A24" s="3"/>
      <c r="B24" s="3"/>
      <c r="C24" s="3"/>
      <c r="D24" s="3" t="s">
        <v>34</v>
      </c>
      <c r="E24" s="4">
        <f>'[1]Лицевые счета домов свод'!E2030</f>
        <v>165.97</v>
      </c>
      <c r="F24" s="4">
        <f>'[1]Лицевые счета домов свод'!F2030</f>
        <v>618.71</v>
      </c>
      <c r="G24" s="4">
        <f>'[1]Лицевые счета домов свод'!G2030</f>
        <v>1327.92</v>
      </c>
      <c r="H24" s="4">
        <f>'[1]Лицевые счета домов свод'!H2030</f>
        <v>1243.75</v>
      </c>
      <c r="I24" s="4">
        <f>'[1]Лицевые счета домов свод'!I2030</f>
        <v>1327.92</v>
      </c>
      <c r="J24" s="4">
        <f>'[1]Лицевые счета домов свод'!J2030</f>
        <v>534.54</v>
      </c>
      <c r="K24" s="4">
        <f>'[1]Лицевые счета домов свод'!K2030</f>
        <v>250.1400000000001</v>
      </c>
      <c r="L24" s="3"/>
    </row>
    <row r="25" spans="1:12" s="2" customFormat="1" ht="12.75" hidden="1">
      <c r="A25" s="3"/>
      <c r="B25" s="3"/>
      <c r="C25" s="3"/>
      <c r="D25" s="3" t="s">
        <v>35</v>
      </c>
      <c r="E25" s="4">
        <f>'[1]Лицевые счета домов свод'!E2031</f>
        <v>5403.09</v>
      </c>
      <c r="F25" s="4">
        <f>'[1]Лицевые счета домов свод'!F2031</f>
        <v>96059.31</v>
      </c>
      <c r="G25" s="4">
        <f>'[1]Лицевые счета домов свод'!G2031</f>
        <v>0</v>
      </c>
      <c r="H25" s="4">
        <f>'[1]Лицевые счета домов свод'!H2031</f>
        <v>0</v>
      </c>
      <c r="I25" s="4">
        <f>'[1]Лицевые счета домов свод'!I2031</f>
        <v>0</v>
      </c>
      <c r="J25" s="4">
        <f>'[1]Лицевые счета домов свод'!J2031</f>
        <v>96059.31</v>
      </c>
      <c r="K25" s="4">
        <f>'[1]Лицевые счета домов свод'!K2031</f>
        <v>5403.09</v>
      </c>
      <c r="L25" s="3"/>
    </row>
    <row r="26" spans="1:12" s="2" customFormat="1" ht="12.75" hidden="1">
      <c r="A26" s="3"/>
      <c r="B26" s="3"/>
      <c r="C26" s="3"/>
      <c r="D26" s="3" t="s">
        <v>36</v>
      </c>
      <c r="E26" s="4">
        <f>'[1]Лицевые счета домов свод'!E2032</f>
        <v>0</v>
      </c>
      <c r="F26" s="4">
        <f>'[1]Лицевые счета домов свод'!F2032</f>
        <v>0</v>
      </c>
      <c r="G26" s="4">
        <f>'[1]Лицевые счета домов свод'!G2032</f>
        <v>15079.4</v>
      </c>
      <c r="H26" s="4">
        <f>'[1]Лицевые счета домов свод'!H2032</f>
        <v>14386.36</v>
      </c>
      <c r="I26" s="4">
        <f>'[1]Лицевые счета домов свод'!I2032</f>
        <v>15079.4</v>
      </c>
      <c r="J26" s="4">
        <f>'[1]Лицевые счета домов свод'!J2032</f>
        <v>-693.039999999999</v>
      </c>
      <c r="K26" s="4">
        <f>'[1]Лицевые счета домов свод'!K2032</f>
        <v>693.039999999999</v>
      </c>
      <c r="L26" s="3"/>
    </row>
    <row r="27" spans="1:12" s="2" customFormat="1" ht="12.75" hidden="1">
      <c r="A27" s="3"/>
      <c r="B27" s="3"/>
      <c r="C27" s="3"/>
      <c r="D27" s="3" t="s">
        <v>37</v>
      </c>
      <c r="E27" s="4">
        <f>'[1]Лицевые счета домов свод'!E2033</f>
        <v>0</v>
      </c>
      <c r="F27" s="4">
        <f>'[1]Лицевые счета домов свод'!F2033</f>
        <v>0</v>
      </c>
      <c r="G27" s="4">
        <f>'[1]Лицевые счета домов свод'!G2033</f>
        <v>64770.5</v>
      </c>
      <c r="H27" s="4">
        <f>'[1]Лицевые счета домов свод'!H2033</f>
        <v>58765.78</v>
      </c>
      <c r="I27" s="4">
        <f>'[1]Лицевые счета домов свод'!I2033</f>
        <v>64770.5</v>
      </c>
      <c r="J27" s="4">
        <f>'[1]Лицевые счета домов свод'!J2033</f>
        <v>-6004.720000000001</v>
      </c>
      <c r="K27" s="4">
        <f>'[1]Лицевые счета домов свод'!K2033</f>
        <v>6004.720000000001</v>
      </c>
      <c r="L27" s="3"/>
    </row>
    <row r="28" spans="1:12" s="2" customFormat="1" ht="12.75" hidden="1">
      <c r="A28" s="3"/>
      <c r="B28" s="3"/>
      <c r="C28" s="3"/>
      <c r="D28" s="3" t="s">
        <v>38</v>
      </c>
      <c r="E28" s="4">
        <f>'[1]Лицевые счета домов свод'!E2034</f>
        <v>715.07</v>
      </c>
      <c r="F28" s="4">
        <f>'[1]Лицевые счета домов свод'!F2034</f>
        <v>-715.07</v>
      </c>
      <c r="G28" s="4">
        <f>'[1]Лицевые счета домов свод'!G2034</f>
        <v>8608.680000000002</v>
      </c>
      <c r="H28" s="4">
        <f>'[1]Лицевые счета домов свод'!H2034</f>
        <v>8523.900000000001</v>
      </c>
      <c r="I28" s="4">
        <f>'[1]Лицевые счета домов свод'!I2034</f>
        <v>8608.680000000002</v>
      </c>
      <c r="J28" s="4">
        <f>'[1]Лицевые счета домов свод'!J2034</f>
        <v>-799.8500000000004</v>
      </c>
      <c r="K28" s="4">
        <f>'[1]Лицевые счета домов свод'!K2034</f>
        <v>799.8500000000004</v>
      </c>
      <c r="L28" s="3"/>
    </row>
    <row r="29" spans="1:12" s="2" customFormat="1" ht="12.75" hidden="1">
      <c r="A29" s="3"/>
      <c r="B29" s="3"/>
      <c r="C29" s="3"/>
      <c r="D29" s="3" t="s">
        <v>39</v>
      </c>
      <c r="E29" s="4">
        <f>'[1]Лицевые счета домов свод'!E2035</f>
        <v>14412.71</v>
      </c>
      <c r="F29" s="4">
        <f>'[1]Лицевые счета домов свод'!F2035</f>
        <v>-14412.71</v>
      </c>
      <c r="G29" s="4">
        <f>'[1]Лицевые счета домов свод'!G2035</f>
        <v>95194.31999999999</v>
      </c>
      <c r="H29" s="4">
        <f>'[1]Лицевые счета домов свод'!H2035</f>
        <v>94766.8</v>
      </c>
      <c r="I29" s="4">
        <f>'[1]Лицевые счета домов свод'!I2035</f>
        <v>95194.31999999999</v>
      </c>
      <c r="J29" s="4">
        <f>'[1]Лицевые счета домов свод'!J2035</f>
        <v>-14840.229999999996</v>
      </c>
      <c r="K29" s="4">
        <f>'[1]Лицевые счета домов свод'!K2035</f>
        <v>14840.229999999996</v>
      </c>
      <c r="L29" s="3"/>
    </row>
    <row r="30" spans="1:12" s="2" customFormat="1" ht="12.75" hidden="1">
      <c r="A30" s="3"/>
      <c r="B30" s="3"/>
      <c r="C30" s="3"/>
      <c r="D30" s="3" t="s">
        <v>40</v>
      </c>
      <c r="E30" s="4">
        <f>'[1]Лицевые счета домов свод'!E2036</f>
        <v>19220.83</v>
      </c>
      <c r="F30" s="4">
        <f>'[1]Лицевые счета домов свод'!F2036</f>
        <v>-19220.83</v>
      </c>
      <c r="G30" s="4">
        <f>'[1]Лицевые счета домов свод'!G2036</f>
        <v>126588</v>
      </c>
      <c r="H30" s="4">
        <f>'[1]Лицевые счета домов свод'!H2036</f>
        <v>126088.68999999999</v>
      </c>
      <c r="I30" s="4">
        <f>'[1]Лицевые счета домов свод'!I2036</f>
        <v>126588</v>
      </c>
      <c r="J30" s="4">
        <f>'[1]Лицевые счета домов свод'!J2036</f>
        <v>-19720.140000000014</v>
      </c>
      <c r="K30" s="4">
        <f>'[1]Лицевые счета домов свод'!K2036</f>
        <v>19720.14000000003</v>
      </c>
      <c r="L30" s="3"/>
    </row>
    <row r="31" spans="1:12" s="2" customFormat="1" ht="12.75" hidden="1">
      <c r="A31" s="3"/>
      <c r="B31" s="3"/>
      <c r="C31" s="3"/>
      <c r="D31" s="3" t="s">
        <v>41</v>
      </c>
      <c r="E31" s="4">
        <f>'[1]Лицевые счета домов свод'!E2037</f>
        <v>16599.59</v>
      </c>
      <c r="F31" s="4">
        <f>'[1]Лицевые счета домов свод'!F2037</f>
        <v>-16599.59</v>
      </c>
      <c r="G31" s="4">
        <f>'[1]Лицевые счета домов свод'!G2037</f>
        <v>111397.43999999999</v>
      </c>
      <c r="H31" s="4">
        <f>'[1]Лицевые счета домов свод'!H2037</f>
        <v>110932.67000000001</v>
      </c>
      <c r="I31" s="4">
        <f>'[1]Лицевые счета домов свод'!I2037</f>
        <v>111397.43999999999</v>
      </c>
      <c r="J31" s="4">
        <f>'[1]Лицевые счета домов свод'!J2037</f>
        <v>-17064.35999999997</v>
      </c>
      <c r="K31" s="4">
        <f>'[1]Лицевые счета домов свод'!K2037</f>
        <v>17064.35999999997</v>
      </c>
      <c r="L31" s="3"/>
    </row>
    <row r="32" spans="1:12" s="2" customFormat="1" ht="12.75" hidden="1">
      <c r="A32" s="3"/>
      <c r="B32" s="3"/>
      <c r="C32" s="3"/>
      <c r="D32" s="3" t="s">
        <v>42</v>
      </c>
      <c r="E32" s="4">
        <f>'[1]Лицевые счета домов свод'!E2038</f>
        <v>6951.51</v>
      </c>
      <c r="F32" s="4">
        <f>'[1]Лицевые счета домов свод'!F2038</f>
        <v>-6951.51</v>
      </c>
      <c r="G32" s="4">
        <f>'[1]Лицевые счета домов свод'!G2038</f>
        <v>49622.64000000001</v>
      </c>
      <c r="H32" s="4">
        <f>'[1]Лицевые счета домов свод'!H2038</f>
        <v>49338.87</v>
      </c>
      <c r="I32" s="4">
        <f>'[1]Лицевые счета домов свод'!I2038</f>
        <v>49622.64000000001</v>
      </c>
      <c r="J32" s="4">
        <f>'[1]Лицевые счета домов свод'!J2038</f>
        <v>-7235.280000000006</v>
      </c>
      <c r="K32" s="4">
        <f>'[1]Лицевые счета домов свод'!K2038</f>
        <v>7235.280000000006</v>
      </c>
      <c r="L32" s="3"/>
    </row>
    <row r="33" spans="1:12" s="2" customFormat="1" ht="12.75">
      <c r="A33" s="3">
        <v>3</v>
      </c>
      <c r="B33" s="5" t="s">
        <v>14</v>
      </c>
      <c r="C33" s="5">
        <v>25</v>
      </c>
      <c r="D33" s="3"/>
      <c r="E33" s="4">
        <f>SUM(E23:E32)+E12+E22</f>
        <v>156049.76</v>
      </c>
      <c r="F33" s="4">
        <f>SUM(F23:F32)+F12+F22</f>
        <v>-51937.070000000036</v>
      </c>
      <c r="G33" s="4">
        <f>SUM(G23:G32)+G12+G22</f>
        <v>1105528.9</v>
      </c>
      <c r="H33" s="4">
        <f>SUM(H23:H32)+H12+H22</f>
        <v>1094156.27</v>
      </c>
      <c r="I33" s="7">
        <f>SUM(I23:I32)+I12+I22</f>
        <v>1064743.63318</v>
      </c>
      <c r="J33" s="7">
        <f>SUM(J23:J32)+J12+J22</f>
        <v>-22524.433179999935</v>
      </c>
      <c r="K33" s="4">
        <f>SUM(K23:K32)+K12+K22</f>
        <v>167422.38999999998</v>
      </c>
      <c r="L33" s="5" t="s">
        <v>15</v>
      </c>
    </row>
    <row r="34" s="2" customFormat="1" ht="12.75"/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="80" zoomScaleNormal="80" workbookViewId="0" topLeftCell="A1">
      <selection activeCell="F18" sqref="F18"/>
    </sheetView>
  </sheetViews>
  <sheetFormatPr defaultColWidth="12.57421875" defaultRowHeight="12.75"/>
  <cols>
    <col min="1" max="1" width="9.00390625" style="0" customWidth="1"/>
    <col min="2" max="2" width="39.7109375" style="0" customWidth="1"/>
    <col min="3" max="3" width="23.28125" style="0" customWidth="1"/>
    <col min="4" max="4" width="34.28125" style="0" customWidth="1"/>
    <col min="5" max="5" width="17.421875" style="0" customWidth="1"/>
    <col min="6" max="16384" width="11.57421875" style="0" customWidth="1"/>
  </cols>
  <sheetData>
    <row r="1" spans="1:5" s="10" customFormat="1" ht="12.75">
      <c r="A1" s="9" t="s">
        <v>43</v>
      </c>
      <c r="B1" s="9"/>
      <c r="C1" s="9"/>
      <c r="D1" s="9"/>
      <c r="E1" s="9"/>
    </row>
    <row r="2" spans="1:5" s="10" customFormat="1" ht="12.75">
      <c r="A2" s="11" t="s">
        <v>44</v>
      </c>
      <c r="B2" s="9" t="s">
        <v>45</v>
      </c>
      <c r="C2" s="9" t="s">
        <v>46</v>
      </c>
      <c r="D2" s="9" t="s">
        <v>47</v>
      </c>
      <c r="E2" s="9" t="s">
        <v>48</v>
      </c>
    </row>
    <row r="3" spans="1:5" s="10" customFormat="1" ht="12.75">
      <c r="A3" s="5">
        <v>1</v>
      </c>
      <c r="B3" s="5" t="s">
        <v>49</v>
      </c>
      <c r="C3" s="5" t="s">
        <v>50</v>
      </c>
      <c r="D3" s="5" t="s">
        <v>51</v>
      </c>
      <c r="E3" s="5">
        <v>3347.68</v>
      </c>
    </row>
    <row r="4" spans="1:5" s="10" customFormat="1" ht="12.75" hidden="1">
      <c r="A4" s="5">
        <v>2</v>
      </c>
      <c r="B4" s="11"/>
      <c r="C4" s="9"/>
      <c r="D4" s="9"/>
      <c r="E4" s="9"/>
    </row>
    <row r="5" spans="1:5" s="10" customFormat="1" ht="12.75" hidden="1">
      <c r="A5" s="5">
        <v>3</v>
      </c>
      <c r="B5" s="5"/>
      <c r="C5" s="5"/>
      <c r="D5" s="5"/>
      <c r="E5" s="5"/>
    </row>
    <row r="6" spans="1:5" s="10" customFormat="1" ht="12.75" hidden="1">
      <c r="A6" s="5">
        <v>4</v>
      </c>
      <c r="B6" s="5"/>
      <c r="C6" s="5"/>
      <c r="D6" s="5"/>
      <c r="E6" s="5"/>
    </row>
    <row r="7" spans="1:5" s="10" customFormat="1" ht="12.75" hidden="1">
      <c r="A7" s="5">
        <v>5</v>
      </c>
      <c r="B7" s="5"/>
      <c r="C7" s="5"/>
      <c r="D7" s="5"/>
      <c r="E7" s="5"/>
    </row>
    <row r="8" spans="1:5" s="10" customFormat="1" ht="12.75" hidden="1">
      <c r="A8" s="5"/>
      <c r="B8" s="5"/>
      <c r="C8" s="5"/>
      <c r="D8" s="5"/>
      <c r="E8" s="5">
        <f>E4+E3+E5+E6+E7</f>
        <v>3347.68</v>
      </c>
    </row>
    <row r="9" spans="1:5" s="10" customFormat="1" ht="12.75" hidden="1">
      <c r="A9" s="4"/>
      <c r="B9" s="4"/>
      <c r="C9" s="4"/>
      <c r="D9" s="4"/>
      <c r="E9" s="4"/>
    </row>
    <row r="10" spans="1:5" s="13" customFormat="1" ht="12.75">
      <c r="A10" s="12" t="s">
        <v>52</v>
      </c>
      <c r="B10" s="12"/>
      <c r="C10" s="12"/>
      <c r="D10" s="12"/>
      <c r="E10" s="12"/>
    </row>
    <row r="11" spans="1:5" s="10" customFormat="1" ht="12.75">
      <c r="A11" s="11" t="s">
        <v>44</v>
      </c>
      <c r="B11" s="9" t="s">
        <v>45</v>
      </c>
      <c r="C11" s="9" t="s">
        <v>46</v>
      </c>
      <c r="D11" s="9" t="s">
        <v>47</v>
      </c>
      <c r="E11" s="9" t="s">
        <v>48</v>
      </c>
    </row>
    <row r="12" spans="1:5" s="10" customFormat="1" ht="12.75">
      <c r="A12" s="5">
        <v>1</v>
      </c>
      <c r="B12" s="14" t="s">
        <v>53</v>
      </c>
      <c r="C12" s="5" t="s">
        <v>54</v>
      </c>
      <c r="D12" s="5" t="s">
        <v>55</v>
      </c>
      <c r="E12" s="5">
        <v>79003.24</v>
      </c>
    </row>
    <row r="13" spans="1:5" s="10" customFormat="1" ht="12.75" hidden="1">
      <c r="A13" s="5">
        <v>2</v>
      </c>
      <c r="B13" s="14"/>
      <c r="C13" s="9"/>
      <c r="D13" s="5"/>
      <c r="E13" s="5"/>
    </row>
    <row r="14" spans="1:5" s="10" customFormat="1" ht="12.75" hidden="1">
      <c r="A14" s="5">
        <v>3</v>
      </c>
      <c r="B14" s="6"/>
      <c r="C14" s="9"/>
      <c r="D14" s="5"/>
      <c r="E14" s="5"/>
    </row>
    <row r="15" spans="1:5" s="10" customFormat="1" ht="12.75" hidden="1">
      <c r="A15" s="5">
        <v>4</v>
      </c>
      <c r="B15" s="5"/>
      <c r="C15" s="9"/>
      <c r="D15" s="5"/>
      <c r="E15" s="5"/>
    </row>
    <row r="16" spans="1:5" s="10" customFormat="1" ht="12.75" hidden="1">
      <c r="A16" s="5"/>
      <c r="B16" s="5"/>
      <c r="C16" s="5"/>
      <c r="D16" s="5"/>
      <c r="E16" s="5">
        <f>E13+E14+E12+E15</f>
        <v>79003.24</v>
      </c>
    </row>
    <row r="17" spans="1:5" s="10" customFormat="1" ht="12.75" hidden="1">
      <c r="A17" s="4"/>
      <c r="B17" s="4"/>
      <c r="C17" s="4"/>
      <c r="D17" s="4"/>
      <c r="E17" s="4"/>
    </row>
    <row r="18" spans="1:5" s="13" customFormat="1" ht="12.75">
      <c r="A18" s="12" t="s">
        <v>56</v>
      </c>
      <c r="B18" s="12"/>
      <c r="C18" s="12"/>
      <c r="D18" s="12"/>
      <c r="E18" s="12"/>
    </row>
    <row r="19" spans="1:5" s="10" customFormat="1" ht="12.75">
      <c r="A19" s="11" t="s">
        <v>44</v>
      </c>
      <c r="B19" s="9" t="s">
        <v>45</v>
      </c>
      <c r="C19" s="9" t="s">
        <v>46</v>
      </c>
      <c r="D19" s="9" t="s">
        <v>47</v>
      </c>
      <c r="E19" s="9" t="s">
        <v>48</v>
      </c>
    </row>
    <row r="20" spans="1:5" s="10" customFormat="1" ht="12.75">
      <c r="A20" s="5">
        <v>1</v>
      </c>
      <c r="B20" s="11" t="s">
        <v>57</v>
      </c>
      <c r="C20" s="5" t="s">
        <v>50</v>
      </c>
      <c r="D20" s="5" t="s">
        <v>58</v>
      </c>
      <c r="E20" s="5">
        <v>11202.79</v>
      </c>
    </row>
    <row r="21" spans="1:5" s="10" customFormat="1" ht="12.75">
      <c r="A21" s="5">
        <v>2</v>
      </c>
      <c r="B21" s="11" t="s">
        <v>59</v>
      </c>
      <c r="C21" s="9" t="s">
        <v>54</v>
      </c>
      <c r="D21" s="9" t="s">
        <v>60</v>
      </c>
      <c r="E21" s="9">
        <v>22519.14</v>
      </c>
    </row>
    <row r="22" spans="1:5" s="10" customFormat="1" ht="12.75" hidden="1">
      <c r="A22" s="5">
        <v>3</v>
      </c>
      <c r="B22" s="11"/>
      <c r="C22" s="9"/>
      <c r="D22" s="9"/>
      <c r="E22" s="9"/>
    </row>
    <row r="23" spans="1:5" s="10" customFormat="1" ht="12.75" hidden="1">
      <c r="A23" s="5">
        <v>4</v>
      </c>
      <c r="B23" s="5"/>
      <c r="C23" s="5"/>
      <c r="D23" s="5"/>
      <c r="E23" s="5"/>
    </row>
    <row r="24" spans="1:5" s="10" customFormat="1" ht="12.75" hidden="1">
      <c r="A24" s="5"/>
      <c r="B24" s="5"/>
      <c r="C24" s="5"/>
      <c r="D24" s="5"/>
      <c r="E24" s="5">
        <f>E20+E21+E22+E23</f>
        <v>33721.93</v>
      </c>
    </row>
    <row r="25" s="10" customFormat="1" ht="12.75" hidden="1"/>
    <row r="26" spans="1:5" s="13" customFormat="1" ht="12.75">
      <c r="A26" s="12" t="s">
        <v>61</v>
      </c>
      <c r="B26" s="12"/>
      <c r="C26" s="12"/>
      <c r="D26" s="12"/>
      <c r="E26" s="12"/>
    </row>
    <row r="27" spans="1:5" s="10" customFormat="1" ht="12.75">
      <c r="A27" s="11" t="s">
        <v>44</v>
      </c>
      <c r="B27" s="9" t="s">
        <v>45</v>
      </c>
      <c r="C27" s="9" t="s">
        <v>46</v>
      </c>
      <c r="D27" s="9" t="s">
        <v>47</v>
      </c>
      <c r="E27" s="9" t="s">
        <v>48</v>
      </c>
    </row>
    <row r="28" spans="1:5" s="10" customFormat="1" ht="44.25" customHeight="1">
      <c r="A28" s="5">
        <v>1</v>
      </c>
      <c r="B28" s="11" t="s">
        <v>62</v>
      </c>
      <c r="C28" s="9" t="s">
        <v>54</v>
      </c>
      <c r="D28" s="5"/>
      <c r="E28" s="5">
        <v>23777.73</v>
      </c>
    </row>
    <row r="29" spans="1:5" s="10" customFormat="1" ht="12.75" hidden="1">
      <c r="A29" s="5">
        <v>2</v>
      </c>
      <c r="B29" s="11"/>
      <c r="C29" s="9"/>
      <c r="D29" s="9"/>
      <c r="E29" s="9"/>
    </row>
    <row r="30" spans="1:5" s="10" customFormat="1" ht="12.75" hidden="1">
      <c r="A30" s="5">
        <v>3</v>
      </c>
      <c r="B30" s="11"/>
      <c r="C30" s="9"/>
      <c r="D30" s="9"/>
      <c r="E30" s="9"/>
    </row>
    <row r="31" spans="1:5" s="10" customFormat="1" ht="12.75" hidden="1">
      <c r="A31" s="5">
        <v>4</v>
      </c>
      <c r="B31" s="11"/>
      <c r="C31" s="9"/>
      <c r="D31" s="5"/>
      <c r="E31" s="9"/>
    </row>
    <row r="32" spans="1:5" s="10" customFormat="1" ht="12.75" hidden="1">
      <c r="A32" s="5">
        <v>5</v>
      </c>
      <c r="B32" s="5"/>
      <c r="C32" s="9"/>
      <c r="D32" s="5"/>
      <c r="E32" s="5"/>
    </row>
    <row r="33" spans="1:5" s="10" customFormat="1" ht="12.75" hidden="1">
      <c r="A33" s="5"/>
      <c r="B33" s="5"/>
      <c r="C33" s="5"/>
      <c r="D33" s="5"/>
      <c r="E33" s="5">
        <f>E28+E29+E30+E31+E32</f>
        <v>23777.73</v>
      </c>
    </row>
    <row r="34" s="10" customFormat="1" ht="12.75" hidden="1"/>
    <row r="35" spans="1:5" s="13" customFormat="1" ht="12.75">
      <c r="A35" s="12" t="s">
        <v>63</v>
      </c>
      <c r="B35" s="12"/>
      <c r="C35" s="12"/>
      <c r="D35" s="12"/>
      <c r="E35" s="12"/>
    </row>
    <row r="36" spans="1:5" s="10" customFormat="1" ht="12.75">
      <c r="A36" s="11" t="s">
        <v>44</v>
      </c>
      <c r="B36" s="9" t="s">
        <v>45</v>
      </c>
      <c r="C36" s="9" t="s">
        <v>46</v>
      </c>
      <c r="D36" s="9" t="s">
        <v>47</v>
      </c>
      <c r="E36" s="9" t="s">
        <v>48</v>
      </c>
    </row>
    <row r="37" spans="1:5" s="10" customFormat="1" ht="12.75">
      <c r="A37" s="5">
        <v>1</v>
      </c>
      <c r="B37" s="11" t="s">
        <v>64</v>
      </c>
      <c r="C37" s="9" t="s">
        <v>54</v>
      </c>
      <c r="D37" s="5"/>
      <c r="E37" s="5">
        <v>2836.6</v>
      </c>
    </row>
    <row r="38" spans="1:5" s="10" customFormat="1" ht="12.75" hidden="1">
      <c r="A38" s="5">
        <v>2</v>
      </c>
      <c r="B38" s="11"/>
      <c r="C38" s="9"/>
      <c r="D38" s="9"/>
      <c r="E38" s="9"/>
    </row>
    <row r="39" spans="1:5" s="10" customFormat="1" ht="12.75" hidden="1">
      <c r="A39" s="5"/>
      <c r="B39" s="5"/>
      <c r="C39" s="5"/>
      <c r="D39" s="5"/>
      <c r="E39" s="5">
        <f>E37+E38</f>
        <v>2836.6</v>
      </c>
    </row>
    <row r="40" s="10" customFormat="1" ht="12.75" hidden="1"/>
    <row r="41" spans="1:5" s="13" customFormat="1" ht="12.75">
      <c r="A41" s="12" t="s">
        <v>65</v>
      </c>
      <c r="B41" s="12"/>
      <c r="C41" s="12"/>
      <c r="D41" s="12"/>
      <c r="E41" s="12"/>
    </row>
    <row r="42" spans="1:5" s="10" customFormat="1" ht="12.75">
      <c r="A42" s="11" t="s">
        <v>44</v>
      </c>
      <c r="B42" s="9" t="s">
        <v>45</v>
      </c>
      <c r="C42" s="9" t="s">
        <v>46</v>
      </c>
      <c r="D42" s="9" t="s">
        <v>47</v>
      </c>
      <c r="E42" s="9" t="s">
        <v>48</v>
      </c>
    </row>
    <row r="43" spans="1:5" s="10" customFormat="1" ht="12.75">
      <c r="A43" s="5">
        <v>1</v>
      </c>
      <c r="B43" s="11" t="s">
        <v>66</v>
      </c>
      <c r="C43" s="9" t="s">
        <v>50</v>
      </c>
      <c r="D43" s="9" t="s">
        <v>67</v>
      </c>
      <c r="E43" s="5">
        <v>3517.9</v>
      </c>
    </row>
    <row r="44" spans="1:5" s="10" customFormat="1" ht="12.75" hidden="1">
      <c r="A44" s="5">
        <v>2</v>
      </c>
      <c r="B44" s="11"/>
      <c r="C44" s="9"/>
      <c r="D44" s="9"/>
      <c r="E44" s="9"/>
    </row>
    <row r="45" spans="1:5" s="10" customFormat="1" ht="12.75" hidden="1">
      <c r="A45" s="5"/>
      <c r="B45" s="14"/>
      <c r="C45" s="9"/>
      <c r="D45" s="9"/>
      <c r="E45" s="9"/>
    </row>
    <row r="46" spans="1:5" s="10" customFormat="1" ht="12.75" hidden="1">
      <c r="A46" s="5"/>
      <c r="B46" s="5"/>
      <c r="C46" s="5"/>
      <c r="D46" s="5"/>
      <c r="E46" s="5">
        <f>E43+E44+E45</f>
        <v>3517.9</v>
      </c>
    </row>
    <row r="47" s="10" customFormat="1" ht="12.75" hidden="1"/>
    <row r="48" spans="1:5" s="13" customFormat="1" ht="12.75">
      <c r="A48" s="12" t="s">
        <v>68</v>
      </c>
      <c r="B48" s="12"/>
      <c r="C48" s="12"/>
      <c r="D48" s="12"/>
      <c r="E48" s="12"/>
    </row>
    <row r="49" spans="1:5" s="10" customFormat="1" ht="12.75">
      <c r="A49" s="11" t="s">
        <v>44</v>
      </c>
      <c r="B49" s="9" t="s">
        <v>45</v>
      </c>
      <c r="C49" s="9" t="s">
        <v>46</v>
      </c>
      <c r="D49" s="9" t="s">
        <v>47</v>
      </c>
      <c r="E49" s="9" t="s">
        <v>48</v>
      </c>
    </row>
    <row r="50" spans="1:5" s="10" customFormat="1" ht="12.75">
      <c r="A50" s="5">
        <v>1</v>
      </c>
      <c r="B50" s="5" t="s">
        <v>57</v>
      </c>
      <c r="C50" s="9" t="s">
        <v>50</v>
      </c>
      <c r="D50" s="5" t="s">
        <v>69</v>
      </c>
      <c r="E50" s="5">
        <v>7610.96</v>
      </c>
    </row>
    <row r="51" spans="1:5" s="10" customFormat="1" ht="12.75" hidden="1">
      <c r="A51" s="5">
        <v>2</v>
      </c>
      <c r="B51" s="11"/>
      <c r="C51" s="9"/>
      <c r="D51" s="9"/>
      <c r="E51" s="9"/>
    </row>
    <row r="52" spans="1:5" s="10" customFormat="1" ht="12.75" hidden="1">
      <c r="A52" s="5"/>
      <c r="B52" s="5"/>
      <c r="C52" s="5"/>
      <c r="D52" s="5"/>
      <c r="E52" s="5">
        <f>E50+E51</f>
        <v>7610.96</v>
      </c>
    </row>
    <row r="53" s="10" customFormat="1" ht="12.75" hidden="1"/>
    <row r="54" spans="1:5" s="10" customFormat="1" ht="12.75" hidden="1">
      <c r="A54" s="15"/>
      <c r="B54" s="15" t="s">
        <v>70</v>
      </c>
      <c r="C54" s="15"/>
      <c r="D54" s="15"/>
      <c r="E54" s="15">
        <f>E8+E16+E24+E33+E39+E46+E52</f>
        <v>153816.04</v>
      </c>
    </row>
    <row r="55" s="10" customFormat="1" ht="12.75"/>
  </sheetData>
  <sheetProtection selectLockedCells="1" selectUnlockedCells="1"/>
  <mergeCells count="7">
    <mergeCell ref="A1:E1"/>
    <mergeCell ref="A10:E10"/>
    <mergeCell ref="A18:E18"/>
    <mergeCell ref="A26:E26"/>
    <mergeCell ref="A35:E35"/>
    <mergeCell ref="A41:E41"/>
    <mergeCell ref="A48:E48"/>
  </mergeCells>
  <printOptions/>
  <pageMargins left="0.2361111111111111" right="0.2361111111111111" top="0.5909722222222222" bottom="0.5909722222222222" header="0.31527777777777777" footer="0.31527777777777777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="80" zoomScaleNormal="80" workbookViewId="0" topLeftCell="A84">
      <selection activeCell="D125" sqref="D125"/>
    </sheetView>
  </sheetViews>
  <sheetFormatPr defaultColWidth="12.57421875" defaultRowHeight="12.75"/>
  <cols>
    <col min="1" max="1" width="9.00390625" style="16" customWidth="1"/>
    <col min="2" max="2" width="51.57421875" style="16" customWidth="1"/>
    <col min="3" max="3" width="23.28125" style="16" customWidth="1"/>
    <col min="4" max="4" width="43.28125" style="16" customWidth="1"/>
    <col min="5" max="5" width="17.421875" style="16" customWidth="1"/>
    <col min="6" max="16384" width="11.57421875" style="16" customWidth="1"/>
  </cols>
  <sheetData>
    <row r="1" spans="1:5" s="17" customFormat="1" ht="27.75" customHeight="1">
      <c r="A1" s="11" t="s">
        <v>71</v>
      </c>
      <c r="B1" s="11"/>
      <c r="C1" s="11"/>
      <c r="D1" s="11"/>
      <c r="E1" s="11"/>
    </row>
    <row r="2" spans="1:5" s="17" customFormat="1" ht="12.75">
      <c r="A2" s="11" t="s">
        <v>44</v>
      </c>
      <c r="B2" s="11" t="s">
        <v>45</v>
      </c>
      <c r="C2" s="11" t="s">
        <v>46</v>
      </c>
      <c r="D2" s="11" t="s">
        <v>47</v>
      </c>
      <c r="E2" s="11" t="s">
        <v>48</v>
      </c>
    </row>
    <row r="3" spans="1:5" s="17" customFormat="1" ht="12.75">
      <c r="A3" s="6">
        <v>1</v>
      </c>
      <c r="B3" s="6" t="s">
        <v>72</v>
      </c>
      <c r="C3" s="6" t="s">
        <v>50</v>
      </c>
      <c r="D3" s="6"/>
      <c r="E3" s="6">
        <v>8358.05</v>
      </c>
    </row>
    <row r="4" spans="1:5" s="17" customFormat="1" ht="21" customHeight="1">
      <c r="A4" s="6">
        <v>2</v>
      </c>
      <c r="B4" s="6" t="s">
        <v>73</v>
      </c>
      <c r="C4" s="6" t="s">
        <v>50</v>
      </c>
      <c r="D4" s="11" t="s">
        <v>74</v>
      </c>
      <c r="E4" s="11">
        <v>9338.08</v>
      </c>
    </row>
    <row r="5" spans="1:5" s="17" customFormat="1" ht="31.5" customHeight="1">
      <c r="A5" s="6">
        <v>3</v>
      </c>
      <c r="B5" s="6" t="s">
        <v>75</v>
      </c>
      <c r="C5" s="6" t="s">
        <v>50</v>
      </c>
      <c r="D5" s="6"/>
      <c r="E5" s="6">
        <v>221.03</v>
      </c>
    </row>
    <row r="6" spans="1:5" s="17" customFormat="1" ht="12.75">
      <c r="A6" s="6">
        <v>4</v>
      </c>
      <c r="B6" s="11" t="s">
        <v>76</v>
      </c>
      <c r="C6" s="6" t="s">
        <v>50</v>
      </c>
      <c r="D6" s="6"/>
      <c r="E6" s="6">
        <v>1768.24</v>
      </c>
    </row>
    <row r="7" spans="1:5" s="17" customFormat="1" ht="12.75">
      <c r="A7" s="6">
        <v>5</v>
      </c>
      <c r="B7" s="11" t="s">
        <v>77</v>
      </c>
      <c r="C7" s="6" t="s">
        <v>50</v>
      </c>
      <c r="D7" s="6"/>
      <c r="E7" s="6">
        <v>2802.41</v>
      </c>
    </row>
    <row r="8" spans="1:5" s="17" customFormat="1" ht="12.75" hidden="1">
      <c r="A8" s="6">
        <v>6</v>
      </c>
      <c r="B8" s="11"/>
      <c r="C8" s="11"/>
      <c r="D8" s="6"/>
      <c r="E8" s="6"/>
    </row>
    <row r="9" spans="1:5" s="17" customFormat="1" ht="12.75" hidden="1">
      <c r="A9" s="6"/>
      <c r="B9" s="6"/>
      <c r="C9" s="6"/>
      <c r="D9" s="6"/>
      <c r="E9" s="6">
        <f>E4+E5+E3+E6+E7+E8</f>
        <v>22487.81</v>
      </c>
    </row>
    <row r="10" spans="1:5" s="17" customFormat="1" ht="12.75" hidden="1">
      <c r="A10" s="8"/>
      <c r="B10" s="8"/>
      <c r="C10" s="8"/>
      <c r="D10" s="8"/>
      <c r="E10" s="8"/>
    </row>
    <row r="11" spans="1:5" s="17" customFormat="1" ht="25.5" customHeight="1">
      <c r="A11" s="11" t="s">
        <v>43</v>
      </c>
      <c r="B11" s="11"/>
      <c r="C11" s="11"/>
      <c r="D11" s="11"/>
      <c r="E11" s="11"/>
    </row>
    <row r="12" spans="1:5" s="17" customFormat="1" ht="12.75">
      <c r="A12" s="11" t="s">
        <v>44</v>
      </c>
      <c r="B12" s="11" t="s">
        <v>45</v>
      </c>
      <c r="C12" s="11" t="s">
        <v>46</v>
      </c>
      <c r="D12" s="11" t="s">
        <v>47</v>
      </c>
      <c r="E12" s="11" t="s">
        <v>48</v>
      </c>
    </row>
    <row r="13" spans="1:5" s="17" customFormat="1" ht="12.75" hidden="1">
      <c r="A13" s="6">
        <v>1</v>
      </c>
      <c r="B13" s="6" t="s">
        <v>78</v>
      </c>
      <c r="C13" s="6" t="s">
        <v>50</v>
      </c>
      <c r="D13" s="6"/>
      <c r="E13" s="6">
        <v>6065.31</v>
      </c>
    </row>
    <row r="14" spans="1:5" s="17" customFormat="1" ht="29.25" customHeight="1">
      <c r="A14" s="6">
        <v>1</v>
      </c>
      <c r="B14" s="6" t="s">
        <v>75</v>
      </c>
      <c r="C14" s="6" t="s">
        <v>50</v>
      </c>
      <c r="D14" s="6"/>
      <c r="E14" s="6">
        <v>221.03</v>
      </c>
    </row>
    <row r="15" spans="1:5" s="17" customFormat="1" ht="12.75">
      <c r="A15" s="6">
        <v>2</v>
      </c>
      <c r="B15" s="11" t="s">
        <v>76</v>
      </c>
      <c r="C15" s="6" t="s">
        <v>50</v>
      </c>
      <c r="D15" s="6"/>
      <c r="E15" s="6">
        <v>1768.24</v>
      </c>
    </row>
    <row r="16" spans="1:5" s="17" customFormat="1" ht="12.75" hidden="1">
      <c r="A16" s="6">
        <v>4</v>
      </c>
      <c r="B16" s="11"/>
      <c r="C16" s="11"/>
      <c r="D16" s="11"/>
      <c r="E16" s="11"/>
    </row>
    <row r="17" spans="1:5" s="17" customFormat="1" ht="12.75" hidden="1">
      <c r="A17" s="6"/>
      <c r="B17" s="6"/>
      <c r="C17" s="6"/>
      <c r="D17" s="6"/>
      <c r="E17" s="6">
        <f>E13+E14+E15+E16</f>
        <v>8054.58</v>
      </c>
    </row>
    <row r="18" spans="1:5" s="17" customFormat="1" ht="12.75" hidden="1">
      <c r="A18" s="8"/>
      <c r="B18" s="8"/>
      <c r="C18" s="8"/>
      <c r="D18" s="8"/>
      <c r="E18" s="8"/>
    </row>
    <row r="19" spans="1:5" s="19" customFormat="1" ht="21" customHeight="1">
      <c r="A19" s="18" t="s">
        <v>79</v>
      </c>
      <c r="B19" s="18"/>
      <c r="C19" s="18"/>
      <c r="D19" s="18"/>
      <c r="E19" s="18"/>
    </row>
    <row r="20" spans="1:5" s="17" customFormat="1" ht="12.75">
      <c r="A20" s="11" t="s">
        <v>44</v>
      </c>
      <c r="B20" s="11" t="s">
        <v>45</v>
      </c>
      <c r="C20" s="11" t="s">
        <v>46</v>
      </c>
      <c r="D20" s="11" t="s">
        <v>47</v>
      </c>
      <c r="E20" s="11" t="s">
        <v>48</v>
      </c>
    </row>
    <row r="21" spans="1:5" s="17" customFormat="1" ht="12.75">
      <c r="A21" s="6">
        <v>1</v>
      </c>
      <c r="B21" s="6" t="s">
        <v>75</v>
      </c>
      <c r="C21" s="6" t="s">
        <v>54</v>
      </c>
      <c r="D21" s="6"/>
      <c r="E21" s="6">
        <v>221.03</v>
      </c>
    </row>
    <row r="22" spans="1:5" s="17" customFormat="1" ht="12.75">
      <c r="A22" s="6">
        <v>2</v>
      </c>
      <c r="B22" s="11" t="s">
        <v>76</v>
      </c>
      <c r="C22" s="11" t="s">
        <v>54</v>
      </c>
      <c r="D22" s="11"/>
      <c r="E22" s="11">
        <v>1768.24</v>
      </c>
    </row>
    <row r="23" spans="1:5" s="17" customFormat="1" ht="12.75">
      <c r="A23" s="6">
        <v>3</v>
      </c>
      <c r="B23" s="11" t="s">
        <v>80</v>
      </c>
      <c r="C23" s="6" t="s">
        <v>54</v>
      </c>
      <c r="D23" s="6" t="s">
        <v>81</v>
      </c>
      <c r="E23" s="6">
        <v>4573.72</v>
      </c>
    </row>
    <row r="24" spans="1:5" s="17" customFormat="1" ht="12.75" hidden="1">
      <c r="A24" s="6"/>
      <c r="B24" s="6"/>
      <c r="C24" s="6"/>
      <c r="D24" s="6"/>
      <c r="E24" s="6">
        <f>E22+E21+E23</f>
        <v>6562.99</v>
      </c>
    </row>
    <row r="25" spans="1:5" s="17" customFormat="1" ht="12.75" hidden="1">
      <c r="A25" s="8"/>
      <c r="B25" s="8"/>
      <c r="C25" s="8"/>
      <c r="D25" s="8"/>
      <c r="E25" s="8"/>
    </row>
    <row r="26" spans="1:5" s="19" customFormat="1" ht="23.25" customHeight="1">
      <c r="A26" s="18" t="s">
        <v>52</v>
      </c>
      <c r="B26" s="18"/>
      <c r="C26" s="18"/>
      <c r="D26" s="18"/>
      <c r="E26" s="18"/>
    </row>
    <row r="27" spans="1:5" s="17" customFormat="1" ht="12.75">
      <c r="A27" s="11" t="s">
        <v>44</v>
      </c>
      <c r="B27" s="11" t="s">
        <v>45</v>
      </c>
      <c r="C27" s="11" t="s">
        <v>46</v>
      </c>
      <c r="D27" s="11" t="s">
        <v>47</v>
      </c>
      <c r="E27" s="11" t="s">
        <v>48</v>
      </c>
    </row>
    <row r="28" spans="1:5" s="17" customFormat="1" ht="12.75">
      <c r="A28" s="11">
        <v>1</v>
      </c>
      <c r="B28" s="6" t="s">
        <v>75</v>
      </c>
      <c r="C28" s="6" t="s">
        <v>54</v>
      </c>
      <c r="D28" s="6"/>
      <c r="E28" s="6">
        <v>221.03</v>
      </c>
    </row>
    <row r="29" spans="1:5" s="17" customFormat="1" ht="12.75">
      <c r="A29" s="11">
        <v>2</v>
      </c>
      <c r="B29" s="11" t="s">
        <v>76</v>
      </c>
      <c r="C29" s="11" t="s">
        <v>54</v>
      </c>
      <c r="D29" s="11"/>
      <c r="E29" s="11">
        <v>1768.24</v>
      </c>
    </row>
    <row r="30" spans="1:5" s="17" customFormat="1" ht="12.75">
      <c r="A30" s="11">
        <v>3</v>
      </c>
      <c r="B30" s="11" t="s">
        <v>82</v>
      </c>
      <c r="C30" s="11" t="s">
        <v>54</v>
      </c>
      <c r="D30" s="11" t="s">
        <v>83</v>
      </c>
      <c r="E30" s="11">
        <v>1969.25</v>
      </c>
    </row>
    <row r="31" spans="1:5" s="17" customFormat="1" ht="30.75" customHeight="1" hidden="1">
      <c r="A31" s="11">
        <v>4</v>
      </c>
      <c r="B31" s="20"/>
      <c r="C31" s="6"/>
      <c r="D31" s="6"/>
      <c r="E31" s="6"/>
    </row>
    <row r="32" spans="1:5" s="17" customFormat="1" ht="12.75" hidden="1">
      <c r="A32" s="6"/>
      <c r="B32" s="6"/>
      <c r="C32" s="6"/>
      <c r="D32" s="6"/>
      <c r="E32" s="6">
        <f>E28+E29+E30+E31</f>
        <v>3958.52</v>
      </c>
    </row>
    <row r="33" spans="1:5" s="17" customFormat="1" ht="12.75" hidden="1">
      <c r="A33" s="21"/>
      <c r="B33" s="21"/>
      <c r="C33" s="21"/>
      <c r="D33" s="21"/>
      <c r="E33" s="21"/>
    </row>
    <row r="34" spans="1:5" s="19" customFormat="1" ht="23.25" customHeight="1">
      <c r="A34" s="18" t="s">
        <v>56</v>
      </c>
      <c r="B34" s="18"/>
      <c r="C34" s="18"/>
      <c r="D34" s="18"/>
      <c r="E34" s="18"/>
    </row>
    <row r="35" spans="1:5" s="17" customFormat="1" ht="12.75">
      <c r="A35" s="11" t="s">
        <v>44</v>
      </c>
      <c r="B35" s="11" t="s">
        <v>45</v>
      </c>
      <c r="C35" s="11" t="s">
        <v>46</v>
      </c>
      <c r="D35" s="11" t="s">
        <v>47</v>
      </c>
      <c r="E35" s="11" t="s">
        <v>48</v>
      </c>
    </row>
    <row r="36" spans="1:5" s="17" customFormat="1" ht="12.75">
      <c r="A36" s="11">
        <v>1</v>
      </c>
      <c r="B36" s="6" t="s">
        <v>75</v>
      </c>
      <c r="C36" s="6" t="s">
        <v>54</v>
      </c>
      <c r="D36" s="6"/>
      <c r="E36" s="6">
        <v>221.03</v>
      </c>
    </row>
    <row r="37" spans="1:5" s="17" customFormat="1" ht="30.75" customHeight="1">
      <c r="A37" s="11">
        <v>2</v>
      </c>
      <c r="B37" s="11" t="s">
        <v>76</v>
      </c>
      <c r="C37" s="11" t="s">
        <v>54</v>
      </c>
      <c r="D37" s="11"/>
      <c r="E37" s="11">
        <v>1768.24</v>
      </c>
    </row>
    <row r="38" spans="1:5" s="17" customFormat="1" ht="42" customHeight="1">
      <c r="A38" s="11">
        <v>3</v>
      </c>
      <c r="B38" s="11" t="s">
        <v>84</v>
      </c>
      <c r="C38" s="11" t="s">
        <v>54</v>
      </c>
      <c r="D38" s="11"/>
      <c r="E38" s="11">
        <v>192.86</v>
      </c>
    </row>
    <row r="39" spans="1:5" s="17" customFormat="1" ht="34.5" customHeight="1">
      <c r="A39" s="11">
        <v>4</v>
      </c>
      <c r="B39" s="22" t="s">
        <v>85</v>
      </c>
      <c r="C39" s="6" t="s">
        <v>54</v>
      </c>
      <c r="D39" s="6"/>
      <c r="E39" s="6">
        <v>1557.63</v>
      </c>
    </row>
    <row r="40" spans="1:5" s="17" customFormat="1" ht="12.75" hidden="1">
      <c r="A40" s="11">
        <v>5</v>
      </c>
      <c r="B40" s="22"/>
      <c r="C40" s="6"/>
      <c r="D40" s="6"/>
      <c r="E40" s="6"/>
    </row>
    <row r="41" spans="1:5" s="17" customFormat="1" ht="12.75" hidden="1">
      <c r="A41" s="6"/>
      <c r="B41" s="6"/>
      <c r="C41" s="6"/>
      <c r="D41" s="6"/>
      <c r="E41" s="6">
        <f>E36+E37+E38+E39+E40</f>
        <v>3739.76</v>
      </c>
    </row>
    <row r="42" spans="1:5" s="17" customFormat="1" ht="19.5" customHeight="1">
      <c r="A42" s="11" t="s">
        <v>61</v>
      </c>
      <c r="B42" s="11"/>
      <c r="C42" s="11"/>
      <c r="D42" s="11"/>
      <c r="E42" s="11"/>
    </row>
    <row r="43" spans="1:5" s="17" customFormat="1" ht="12.75">
      <c r="A43" s="11" t="s">
        <v>44</v>
      </c>
      <c r="B43" s="11" t="s">
        <v>45</v>
      </c>
      <c r="C43" s="11" t="s">
        <v>46</v>
      </c>
      <c r="D43" s="11" t="s">
        <v>47</v>
      </c>
      <c r="E43" s="11" t="s">
        <v>48</v>
      </c>
    </row>
    <row r="44" spans="1:5" s="17" customFormat="1" ht="12.75">
      <c r="A44" s="11">
        <v>1</v>
      </c>
      <c r="B44" s="6" t="s">
        <v>75</v>
      </c>
      <c r="C44" s="6" t="s">
        <v>54</v>
      </c>
      <c r="D44" s="6"/>
      <c r="E44" s="6">
        <v>221.03</v>
      </c>
    </row>
    <row r="45" spans="1:5" s="17" customFormat="1" ht="21.75" customHeight="1">
      <c r="A45" s="11">
        <v>2</v>
      </c>
      <c r="B45" s="11" t="s">
        <v>86</v>
      </c>
      <c r="C45" s="6" t="s">
        <v>54</v>
      </c>
      <c r="D45" s="11" t="s">
        <v>74</v>
      </c>
      <c r="E45" s="11">
        <v>5184</v>
      </c>
    </row>
    <row r="46" spans="1:5" s="17" customFormat="1" ht="27.75" customHeight="1">
      <c r="A46" s="11">
        <v>3</v>
      </c>
      <c r="B46" s="20" t="s">
        <v>87</v>
      </c>
      <c r="C46" s="6" t="s">
        <v>54</v>
      </c>
      <c r="D46" s="6" t="s">
        <v>88</v>
      </c>
      <c r="E46" s="6">
        <v>767.94</v>
      </c>
    </row>
    <row r="47" spans="1:5" s="17" customFormat="1" ht="21.75" customHeight="1">
      <c r="A47" s="11">
        <v>4</v>
      </c>
      <c r="B47" s="11" t="s">
        <v>76</v>
      </c>
      <c r="C47" s="11" t="s">
        <v>54</v>
      </c>
      <c r="D47" s="11"/>
      <c r="E47" s="11">
        <v>1768.24</v>
      </c>
    </row>
    <row r="48" spans="1:5" s="17" customFormat="1" ht="20.25" customHeight="1">
      <c r="A48" s="11">
        <v>5</v>
      </c>
      <c r="B48" s="20" t="s">
        <v>89</v>
      </c>
      <c r="C48" s="11" t="s">
        <v>54</v>
      </c>
      <c r="D48" s="6" t="s">
        <v>90</v>
      </c>
      <c r="E48" s="6">
        <v>3513.51</v>
      </c>
    </row>
    <row r="49" spans="1:5" s="17" customFormat="1" ht="20.25" customHeight="1">
      <c r="A49" s="11">
        <v>6</v>
      </c>
      <c r="B49" s="20" t="s">
        <v>91</v>
      </c>
      <c r="C49" s="11" t="s">
        <v>54</v>
      </c>
      <c r="D49" s="6" t="s">
        <v>90</v>
      </c>
      <c r="E49" s="6">
        <v>2972.43</v>
      </c>
    </row>
    <row r="50" spans="1:5" s="17" customFormat="1" ht="12.75" hidden="1">
      <c r="A50" s="6"/>
      <c r="B50" s="6"/>
      <c r="C50" s="6"/>
      <c r="D50" s="6"/>
      <c r="E50" s="6">
        <f>E44+E45+E46+E47+E48+E49</f>
        <v>14427.15</v>
      </c>
    </row>
    <row r="51" spans="1:5" s="17" customFormat="1" ht="12.75" hidden="1">
      <c r="A51" s="21"/>
      <c r="B51" s="21"/>
      <c r="C51" s="21"/>
      <c r="D51" s="21"/>
      <c r="E51" s="21"/>
    </row>
    <row r="52" spans="1:5" s="17" customFormat="1" ht="21.75" customHeight="1">
      <c r="A52" s="11" t="s">
        <v>63</v>
      </c>
      <c r="B52" s="11"/>
      <c r="C52" s="11"/>
      <c r="D52" s="11"/>
      <c r="E52" s="11"/>
    </row>
    <row r="53" spans="1:5" s="17" customFormat="1" ht="12.75">
      <c r="A53" s="11" t="s">
        <v>92</v>
      </c>
      <c r="B53" s="11" t="s">
        <v>45</v>
      </c>
      <c r="C53" s="11" t="s">
        <v>46</v>
      </c>
      <c r="D53" s="11" t="s">
        <v>47</v>
      </c>
      <c r="E53" s="11" t="s">
        <v>48</v>
      </c>
    </row>
    <row r="54" spans="1:5" s="17" customFormat="1" ht="12.75">
      <c r="A54" s="11">
        <v>1</v>
      </c>
      <c r="B54" s="6" t="s">
        <v>93</v>
      </c>
      <c r="C54" s="6" t="s">
        <v>54</v>
      </c>
      <c r="D54" s="6"/>
      <c r="E54" s="6">
        <v>60888.84</v>
      </c>
    </row>
    <row r="55" spans="1:5" s="17" customFormat="1" ht="33" customHeight="1">
      <c r="A55" s="11">
        <v>2</v>
      </c>
      <c r="B55" s="6" t="s">
        <v>94</v>
      </c>
      <c r="C55" s="6" t="s">
        <v>54</v>
      </c>
      <c r="D55" s="6"/>
      <c r="E55" s="6">
        <v>16155.94</v>
      </c>
    </row>
    <row r="56" spans="1:5" s="17" customFormat="1" ht="12.75">
      <c r="A56" s="11">
        <v>3</v>
      </c>
      <c r="B56" s="6" t="s">
        <v>95</v>
      </c>
      <c r="C56" s="6" t="s">
        <v>54</v>
      </c>
      <c r="D56" s="6"/>
      <c r="E56" s="6">
        <v>897.42</v>
      </c>
    </row>
    <row r="57" spans="1:5" s="17" customFormat="1" ht="19.5" customHeight="1">
      <c r="A57" s="11">
        <v>4</v>
      </c>
      <c r="B57" s="11" t="s">
        <v>76</v>
      </c>
      <c r="C57" s="11" t="s">
        <v>54</v>
      </c>
      <c r="D57" s="11"/>
      <c r="E57" s="11">
        <v>1768.24</v>
      </c>
    </row>
    <row r="58" spans="1:5" s="17" customFormat="1" ht="19.5" customHeight="1">
      <c r="A58" s="11">
        <v>5</v>
      </c>
      <c r="B58" s="11" t="s">
        <v>96</v>
      </c>
      <c r="C58" s="11" t="s">
        <v>54</v>
      </c>
      <c r="D58" s="11"/>
      <c r="E58" s="11">
        <v>1084.08</v>
      </c>
    </row>
    <row r="59" spans="1:5" s="17" customFormat="1" ht="12.75">
      <c r="A59" s="11">
        <v>6</v>
      </c>
      <c r="B59" s="6" t="s">
        <v>75</v>
      </c>
      <c r="C59" s="6" t="s">
        <v>54</v>
      </c>
      <c r="D59" s="6"/>
      <c r="E59" s="6">
        <v>221.03</v>
      </c>
    </row>
    <row r="60" spans="1:5" s="17" customFormat="1" ht="12.75">
      <c r="A60" s="11">
        <v>7</v>
      </c>
      <c r="B60" s="11" t="s">
        <v>86</v>
      </c>
      <c r="C60" s="6" t="s">
        <v>54</v>
      </c>
      <c r="D60" s="11"/>
      <c r="E60" s="11">
        <v>5184</v>
      </c>
    </row>
    <row r="61" spans="1:5" s="17" customFormat="1" ht="12.75" hidden="1">
      <c r="A61" s="6"/>
      <c r="B61" s="6"/>
      <c r="C61" s="6"/>
      <c r="D61" s="6"/>
      <c r="E61" s="6">
        <f>E54+E55+E56+E57+E58+E59+E60</f>
        <v>86199.55</v>
      </c>
    </row>
    <row r="62" s="17" customFormat="1" ht="12.75" hidden="1"/>
    <row r="63" spans="1:5" s="17" customFormat="1" ht="27.75" customHeight="1">
      <c r="A63" s="11" t="s">
        <v>97</v>
      </c>
      <c r="B63" s="11"/>
      <c r="C63" s="11"/>
      <c r="D63" s="11"/>
      <c r="E63" s="11"/>
    </row>
    <row r="64" spans="1:5" s="17" customFormat="1" ht="12.75">
      <c r="A64" s="11" t="s">
        <v>44</v>
      </c>
      <c r="B64" s="11" t="s">
        <v>45</v>
      </c>
      <c r="C64" s="11" t="s">
        <v>46</v>
      </c>
      <c r="D64" s="11" t="s">
        <v>47</v>
      </c>
      <c r="E64" s="11" t="s">
        <v>48</v>
      </c>
    </row>
    <row r="65" spans="1:5" s="17" customFormat="1" ht="12.75">
      <c r="A65" s="11">
        <v>1</v>
      </c>
      <c r="B65" s="6" t="s">
        <v>98</v>
      </c>
      <c r="C65" s="6" t="s">
        <v>54</v>
      </c>
      <c r="D65" s="6" t="s">
        <v>99</v>
      </c>
      <c r="E65" s="6">
        <v>218.92</v>
      </c>
    </row>
    <row r="66" spans="1:5" s="17" customFormat="1" ht="33" customHeight="1">
      <c r="A66" s="11">
        <v>2</v>
      </c>
      <c r="B66" s="11" t="s">
        <v>100</v>
      </c>
      <c r="C66" s="6" t="s">
        <v>54</v>
      </c>
      <c r="D66" s="11" t="s">
        <v>101</v>
      </c>
      <c r="E66" s="11">
        <v>2882.29</v>
      </c>
    </row>
    <row r="67" spans="1:5" s="17" customFormat="1" ht="47.25" customHeight="1">
      <c r="A67" s="11">
        <v>3</v>
      </c>
      <c r="B67" s="11" t="s">
        <v>102</v>
      </c>
      <c r="C67" s="6" t="s">
        <v>54</v>
      </c>
      <c r="D67" s="11" t="s">
        <v>103</v>
      </c>
      <c r="E67" s="11">
        <v>6220</v>
      </c>
    </row>
    <row r="68" spans="1:5" s="17" customFormat="1" ht="19.5" customHeight="1">
      <c r="A68" s="11">
        <v>4</v>
      </c>
      <c r="B68" s="11" t="s">
        <v>76</v>
      </c>
      <c r="C68" s="6" t="s">
        <v>54</v>
      </c>
      <c r="D68" s="11"/>
      <c r="E68" s="11">
        <v>1768.24</v>
      </c>
    </row>
    <row r="69" spans="1:5" s="17" customFormat="1" ht="33" customHeight="1">
      <c r="A69" s="11">
        <v>5</v>
      </c>
      <c r="B69" s="6" t="s">
        <v>75</v>
      </c>
      <c r="C69" s="6" t="s">
        <v>54</v>
      </c>
      <c r="D69" s="6"/>
      <c r="E69" s="6">
        <v>221.03</v>
      </c>
    </row>
    <row r="70" spans="1:5" s="17" customFormat="1" ht="23.25" customHeight="1">
      <c r="A70" s="11">
        <v>6</v>
      </c>
      <c r="B70" s="11" t="s">
        <v>104</v>
      </c>
      <c r="C70" s="6" t="s">
        <v>54</v>
      </c>
      <c r="D70" s="11"/>
      <c r="E70" s="11">
        <v>5184</v>
      </c>
    </row>
    <row r="71" spans="1:5" s="17" customFormat="1" ht="12.75" hidden="1">
      <c r="A71" s="6"/>
      <c r="B71" s="6"/>
      <c r="C71" s="6"/>
      <c r="D71" s="6"/>
      <c r="E71" s="6">
        <f>E65+E66+E67+E68+E69+E70</f>
        <v>16494.48</v>
      </c>
    </row>
    <row r="72" s="17" customFormat="1" ht="12.75" hidden="1"/>
    <row r="73" spans="1:5" s="17" customFormat="1" ht="18" customHeight="1">
      <c r="A73" s="11" t="s">
        <v>105</v>
      </c>
      <c r="B73" s="11"/>
      <c r="C73" s="11"/>
      <c r="D73" s="11"/>
      <c r="E73" s="11"/>
    </row>
    <row r="74" spans="1:5" s="17" customFormat="1" ht="12.75">
      <c r="A74" s="11" t="s">
        <v>44</v>
      </c>
      <c r="B74" s="11" t="s">
        <v>45</v>
      </c>
      <c r="C74" s="11" t="s">
        <v>46</v>
      </c>
      <c r="D74" s="11" t="s">
        <v>47</v>
      </c>
      <c r="E74" s="11" t="s">
        <v>48</v>
      </c>
    </row>
    <row r="75" spans="1:5" s="17" customFormat="1" ht="12.75">
      <c r="A75" s="11">
        <v>1</v>
      </c>
      <c r="B75" s="11" t="s">
        <v>76</v>
      </c>
      <c r="C75" s="6" t="s">
        <v>54</v>
      </c>
      <c r="D75" s="11"/>
      <c r="E75" s="11">
        <v>1768.24</v>
      </c>
    </row>
    <row r="76" spans="1:5" s="17" customFormat="1" ht="12.75">
      <c r="A76" s="11">
        <v>2</v>
      </c>
      <c r="B76" s="6" t="s">
        <v>75</v>
      </c>
      <c r="C76" s="6" t="s">
        <v>54</v>
      </c>
      <c r="D76" s="6"/>
      <c r="E76" s="6">
        <v>221.03</v>
      </c>
    </row>
    <row r="77" spans="1:5" s="17" customFormat="1" ht="12.75">
      <c r="A77" s="11">
        <v>3</v>
      </c>
      <c r="B77" s="6" t="s">
        <v>106</v>
      </c>
      <c r="C77" s="6" t="s">
        <v>50</v>
      </c>
      <c r="D77" s="6"/>
      <c r="E77" s="6">
        <v>22103.25</v>
      </c>
    </row>
    <row r="78" spans="1:5" s="17" customFormat="1" ht="12.75">
      <c r="A78" s="11">
        <v>4</v>
      </c>
      <c r="B78" s="6" t="s">
        <v>107</v>
      </c>
      <c r="C78" s="6" t="s">
        <v>50</v>
      </c>
      <c r="D78" s="6"/>
      <c r="E78" s="6">
        <v>4245.82</v>
      </c>
    </row>
    <row r="79" spans="1:5" s="17" customFormat="1" ht="12.75" hidden="1">
      <c r="A79" s="11">
        <v>5</v>
      </c>
      <c r="B79" s="11"/>
      <c r="C79" s="11"/>
      <c r="D79" s="11"/>
      <c r="E79" s="11"/>
    </row>
    <row r="80" spans="1:5" s="17" customFormat="1" ht="12.75" hidden="1">
      <c r="A80" s="6"/>
      <c r="B80" s="6"/>
      <c r="C80" s="6"/>
      <c r="D80" s="6"/>
      <c r="E80" s="6">
        <f>SUM(E75:E79)</f>
        <v>28338.34</v>
      </c>
    </row>
    <row r="81" s="17" customFormat="1" ht="12.75" hidden="1"/>
    <row r="82" spans="1:5" s="17" customFormat="1" ht="24.75" customHeight="1">
      <c r="A82" s="11" t="s">
        <v>108</v>
      </c>
      <c r="B82" s="11"/>
      <c r="C82" s="11"/>
      <c r="D82" s="11"/>
      <c r="E82" s="11"/>
    </row>
    <row r="83" spans="1:5" s="17" customFormat="1" ht="12.75">
      <c r="A83" s="11" t="s">
        <v>44</v>
      </c>
      <c r="B83" s="11" t="s">
        <v>45</v>
      </c>
      <c r="C83" s="11" t="s">
        <v>46</v>
      </c>
      <c r="D83" s="11" t="s">
        <v>47</v>
      </c>
      <c r="E83" s="11" t="s">
        <v>48</v>
      </c>
    </row>
    <row r="84" spans="1:5" s="17" customFormat="1" ht="12.75">
      <c r="A84" s="11">
        <v>1</v>
      </c>
      <c r="B84" s="6" t="s">
        <v>109</v>
      </c>
      <c r="C84" s="6" t="s">
        <v>50</v>
      </c>
      <c r="D84" s="6" t="s">
        <v>110</v>
      </c>
      <c r="E84" s="6">
        <v>563.79</v>
      </c>
    </row>
    <row r="85" spans="1:5" s="17" customFormat="1" ht="12.75">
      <c r="A85" s="11">
        <v>2</v>
      </c>
      <c r="B85" s="11" t="s">
        <v>111</v>
      </c>
      <c r="C85" s="11" t="s">
        <v>50</v>
      </c>
      <c r="D85" s="11" t="s">
        <v>112</v>
      </c>
      <c r="E85" s="11">
        <v>3538.09</v>
      </c>
    </row>
    <row r="86" spans="1:5" s="17" customFormat="1" ht="12.75">
      <c r="A86" s="11">
        <v>3</v>
      </c>
      <c r="B86" s="11" t="s">
        <v>113</v>
      </c>
      <c r="C86" s="11" t="s">
        <v>50</v>
      </c>
      <c r="D86" s="11" t="s">
        <v>114</v>
      </c>
      <c r="E86" s="11">
        <v>1484.6</v>
      </c>
    </row>
    <row r="87" spans="1:5" s="17" customFormat="1" ht="12.75">
      <c r="A87" s="11">
        <v>4</v>
      </c>
      <c r="B87" s="11" t="s">
        <v>76</v>
      </c>
      <c r="C87" s="6" t="s">
        <v>54</v>
      </c>
      <c r="D87" s="11"/>
      <c r="E87" s="11">
        <v>1768.24</v>
      </c>
    </row>
    <row r="88" spans="1:5" s="17" customFormat="1" ht="12.75">
      <c r="A88" s="11">
        <v>5</v>
      </c>
      <c r="B88" s="6" t="s">
        <v>75</v>
      </c>
      <c r="C88" s="6" t="s">
        <v>54</v>
      </c>
      <c r="D88" s="6"/>
      <c r="E88" s="6">
        <v>221.03</v>
      </c>
    </row>
    <row r="89" spans="1:5" s="17" customFormat="1" ht="12.75">
      <c r="A89" s="11">
        <v>6</v>
      </c>
      <c r="B89" s="11" t="s">
        <v>102</v>
      </c>
      <c r="C89" s="6" t="s">
        <v>54</v>
      </c>
      <c r="D89" s="11" t="s">
        <v>115</v>
      </c>
      <c r="E89" s="11">
        <v>2030</v>
      </c>
    </row>
    <row r="90" spans="1:5" s="17" customFormat="1" ht="12.75">
      <c r="A90" s="11">
        <v>7</v>
      </c>
      <c r="B90" s="11" t="s">
        <v>116</v>
      </c>
      <c r="C90" s="6" t="s">
        <v>54</v>
      </c>
      <c r="D90" s="11" t="s">
        <v>117</v>
      </c>
      <c r="E90" s="11">
        <v>922.99</v>
      </c>
    </row>
    <row r="91" spans="1:5" s="17" customFormat="1" ht="12.75" hidden="1">
      <c r="A91" s="11">
        <v>8</v>
      </c>
      <c r="B91" s="11"/>
      <c r="C91" s="11"/>
      <c r="D91" s="11"/>
      <c r="E91" s="11"/>
    </row>
    <row r="92" spans="1:5" s="17" customFormat="1" ht="12.75" hidden="1">
      <c r="A92" s="11">
        <v>9</v>
      </c>
      <c r="B92" s="11"/>
      <c r="C92" s="11"/>
      <c r="D92" s="11"/>
      <c r="E92" s="11"/>
    </row>
    <row r="93" spans="1:5" s="17" customFormat="1" ht="12.75" hidden="1">
      <c r="A93" s="6"/>
      <c r="B93" s="6"/>
      <c r="C93" s="6"/>
      <c r="D93" s="6"/>
      <c r="E93" s="6">
        <f>E84+E85+E86+E87+E88+E89+E90+E91+E92</f>
        <v>10528.74</v>
      </c>
    </row>
    <row r="94" s="17" customFormat="1" ht="12.75" hidden="1"/>
    <row r="95" spans="1:5" s="17" customFormat="1" ht="24.75" customHeight="1">
      <c r="A95" s="11" t="s">
        <v>65</v>
      </c>
      <c r="B95" s="11"/>
      <c r="C95" s="11"/>
      <c r="D95" s="11"/>
      <c r="E95" s="11"/>
    </row>
    <row r="96" spans="1:5" s="17" customFormat="1" ht="12.75">
      <c r="A96" s="11" t="s">
        <v>44</v>
      </c>
      <c r="B96" s="11" t="s">
        <v>45</v>
      </c>
      <c r="C96" s="11" t="s">
        <v>46</v>
      </c>
      <c r="D96" s="11" t="s">
        <v>47</v>
      </c>
      <c r="E96" s="11" t="s">
        <v>48</v>
      </c>
    </row>
    <row r="97" spans="1:5" s="17" customFormat="1" ht="31.5" customHeight="1">
      <c r="A97" s="11">
        <v>1</v>
      </c>
      <c r="B97" s="11" t="s">
        <v>76</v>
      </c>
      <c r="C97" s="6" t="s">
        <v>54</v>
      </c>
      <c r="D97" s="11"/>
      <c r="E97" s="11">
        <v>1768.24</v>
      </c>
    </row>
    <row r="98" spans="1:5" s="17" customFormat="1" ht="12.75">
      <c r="A98" s="11">
        <v>2</v>
      </c>
      <c r="B98" s="6" t="s">
        <v>75</v>
      </c>
      <c r="C98" s="6" t="s">
        <v>54</v>
      </c>
      <c r="D98" s="6"/>
      <c r="E98" s="6">
        <v>221.03</v>
      </c>
    </row>
    <row r="99" spans="1:5" s="17" customFormat="1" ht="12.75" hidden="1">
      <c r="A99" s="11">
        <v>3</v>
      </c>
      <c r="B99" s="11" t="s">
        <v>78</v>
      </c>
      <c r="C99" s="6" t="s">
        <v>54</v>
      </c>
      <c r="D99" s="11"/>
      <c r="E99" s="11">
        <v>1798.34</v>
      </c>
    </row>
    <row r="100" spans="1:5" s="17" customFormat="1" ht="12.75">
      <c r="A100" s="11">
        <v>3</v>
      </c>
      <c r="B100" s="23" t="s">
        <v>86</v>
      </c>
      <c r="C100" s="24" t="s">
        <v>54</v>
      </c>
      <c r="D100" s="23" t="s">
        <v>118</v>
      </c>
      <c r="E100" s="23">
        <v>-5184</v>
      </c>
    </row>
    <row r="101" spans="1:5" s="17" customFormat="1" ht="12.75">
      <c r="A101" s="11">
        <v>4</v>
      </c>
      <c r="B101" s="11" t="s">
        <v>119</v>
      </c>
      <c r="C101" s="25" t="s">
        <v>50</v>
      </c>
      <c r="D101" s="11"/>
      <c r="E101" s="11">
        <v>670.33</v>
      </c>
    </row>
    <row r="102" spans="1:5" s="17" customFormat="1" ht="12.75" hidden="1">
      <c r="A102" s="11">
        <v>6</v>
      </c>
      <c r="B102" s="11"/>
      <c r="C102" s="11"/>
      <c r="D102" s="11"/>
      <c r="E102" s="11"/>
    </row>
    <row r="103" spans="1:5" s="17" customFormat="1" ht="12.75" hidden="1">
      <c r="A103" s="6"/>
      <c r="B103" s="6"/>
      <c r="C103" s="6"/>
      <c r="D103" s="6"/>
      <c r="E103" s="6">
        <f>SUM(E97:E102)</f>
        <v>-726.0600000000002</v>
      </c>
    </row>
    <row r="104" s="17" customFormat="1" ht="12.75" hidden="1"/>
    <row r="105" spans="1:5" s="17" customFormat="1" ht="20.25" customHeight="1">
      <c r="A105" s="11" t="s">
        <v>68</v>
      </c>
      <c r="B105" s="11"/>
      <c r="C105" s="11"/>
      <c r="D105" s="11"/>
      <c r="E105" s="11"/>
    </row>
    <row r="106" spans="1:5" s="17" customFormat="1" ht="12.75">
      <c r="A106" s="11" t="s">
        <v>44</v>
      </c>
      <c r="B106" s="11" t="s">
        <v>45</v>
      </c>
      <c r="C106" s="11" t="s">
        <v>46</v>
      </c>
      <c r="D106" s="11" t="s">
        <v>47</v>
      </c>
      <c r="E106" s="11" t="s">
        <v>48</v>
      </c>
    </row>
    <row r="107" spans="1:5" s="17" customFormat="1" ht="12.75">
      <c r="A107" s="11">
        <v>1</v>
      </c>
      <c r="B107" s="11" t="s">
        <v>102</v>
      </c>
      <c r="C107" s="6" t="s">
        <v>54</v>
      </c>
      <c r="D107" s="11" t="s">
        <v>120</v>
      </c>
      <c r="E107" s="11">
        <v>3625</v>
      </c>
    </row>
    <row r="108" spans="1:5" s="17" customFormat="1" ht="34.5" customHeight="1">
      <c r="A108" s="11">
        <v>2</v>
      </c>
      <c r="B108" s="11" t="s">
        <v>80</v>
      </c>
      <c r="C108" s="6" t="s">
        <v>54</v>
      </c>
      <c r="D108" s="11" t="s">
        <v>74</v>
      </c>
      <c r="E108" s="11">
        <v>2776.71</v>
      </c>
    </row>
    <row r="109" spans="1:5" s="17" customFormat="1" ht="12.75">
      <c r="A109" s="11">
        <v>3</v>
      </c>
      <c r="B109" s="11" t="s">
        <v>121</v>
      </c>
      <c r="C109" s="6" t="s">
        <v>54</v>
      </c>
      <c r="D109" s="11" t="s">
        <v>117</v>
      </c>
      <c r="E109" s="11">
        <v>922.99</v>
      </c>
    </row>
    <row r="110" spans="1:5" s="17" customFormat="1" ht="12.75">
      <c r="A110" s="11">
        <v>4</v>
      </c>
      <c r="B110" s="11" t="s">
        <v>76</v>
      </c>
      <c r="C110" s="6" t="s">
        <v>54</v>
      </c>
      <c r="D110" s="11"/>
      <c r="E110" s="11">
        <v>1768.24</v>
      </c>
    </row>
    <row r="111" spans="1:5" s="17" customFormat="1" ht="12.75">
      <c r="A111" s="11">
        <v>5</v>
      </c>
      <c r="B111" s="6" t="s">
        <v>75</v>
      </c>
      <c r="C111" s="6" t="s">
        <v>54</v>
      </c>
      <c r="D111" s="6"/>
      <c r="E111" s="6">
        <v>221.03</v>
      </c>
    </row>
    <row r="112" spans="1:5" s="17" customFormat="1" ht="12.75">
      <c r="A112" s="11">
        <v>6</v>
      </c>
      <c r="B112" s="6" t="s">
        <v>122</v>
      </c>
      <c r="C112" s="6" t="s">
        <v>54</v>
      </c>
      <c r="D112" s="6" t="s">
        <v>123</v>
      </c>
      <c r="E112" s="6">
        <v>1875.65</v>
      </c>
    </row>
    <row r="113" spans="1:5" ht="12.75" hidden="1">
      <c r="A113" s="26"/>
      <c r="B113" s="26"/>
      <c r="C113" s="26"/>
      <c r="D113" s="26"/>
      <c r="E113" s="26">
        <f>E107+E108+E109+E110+E111+E112</f>
        <v>11189.62</v>
      </c>
    </row>
    <row r="114" ht="12.75" hidden="1"/>
    <row r="115" spans="1:5" ht="12.75" hidden="1">
      <c r="A115" s="27"/>
      <c r="B115" s="27" t="s">
        <v>70</v>
      </c>
      <c r="C115" s="27"/>
      <c r="D115" s="27"/>
      <c r="E115" s="27">
        <f>E9+E17+E24+E32+E41+E50+E61+E71+E80+E93+E103+E113</f>
        <v>211255.47999999998</v>
      </c>
    </row>
  </sheetData>
  <sheetProtection selectLockedCells="1" selectUnlockedCells="1"/>
  <mergeCells count="12">
    <mergeCell ref="A1:E1"/>
    <mergeCell ref="A11:E11"/>
    <mergeCell ref="A19:E19"/>
    <mergeCell ref="A26:E26"/>
    <mergeCell ref="A34:E34"/>
    <mergeCell ref="A42:E42"/>
    <mergeCell ref="A52:E52"/>
    <mergeCell ref="A63:E63"/>
    <mergeCell ref="A73:E73"/>
    <mergeCell ref="A82:E82"/>
    <mergeCell ref="A95:E95"/>
    <mergeCell ref="A105:E10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2018-01-23T13:47:59Z</cp:lastPrinted>
  <dcterms:modified xsi:type="dcterms:W3CDTF">2018-04-02T10:26:59Z</dcterms:modified>
  <cp:category/>
  <cp:version/>
  <cp:contentType/>
  <cp:contentStatus/>
  <cp:revision>298</cp:revision>
</cp:coreProperties>
</file>